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user\Desktop\Исходяшие - портал\2026\отчеты\"/>
    </mc:Choice>
  </mc:AlternateContent>
  <xr:revisionPtr revIDLastSave="0" documentId="13_ncr:1_{D29F9C90-BA62-42F0-B16B-60575E0B90E2}" xr6:coauthVersionLast="45" xr6:coauthVersionMax="45" xr10:uidLastSave="{00000000-0000-0000-0000-000000000000}"/>
  <bookViews>
    <workbookView xWindow="-120" yWindow="-120" windowWidth="29040" windowHeight="15840" tabRatio="724" activeTab="7" xr2:uid="{00000000-000D-0000-FFFF-FFFF00000000}"/>
  </bookViews>
  <sheets>
    <sheet name="Лист1" sheetId="9" r:id="rId1"/>
    <sheet name="1 жадвал" sheetId="5" r:id="rId2"/>
    <sheet name="2 жадвал" sheetId="7" r:id="rId3"/>
    <sheet name="3 жадвал" sheetId="6" r:id="rId4"/>
    <sheet name="4 жадвал" sheetId="4" r:id="rId5"/>
    <sheet name="5 жадвал" sheetId="2" r:id="rId6"/>
    <sheet name="6 жадвал" sheetId="8" r:id="rId7"/>
    <sheet name="7 жадвал" sheetId="3" r:id="rId8"/>
  </sheets>
  <definedNames>
    <definedName name="_xlnm.Print_Area" localSheetId="1">'1 жадвал'!$A$1:$J$15</definedName>
    <definedName name="_xlnm.Print_Area" localSheetId="2">'2 жадвал'!$A$1:$Q$36</definedName>
    <definedName name="_xlnm.Print_Area" localSheetId="3">'3 жадвал'!$A$1:$W$30</definedName>
    <definedName name="_xlnm.Print_Area" localSheetId="4">'4 жадвал'!$A$1:$AH$19</definedName>
    <definedName name="_xlnm.Print_Area" localSheetId="5">'5 жадвал'!$A$1:$T$33</definedName>
    <definedName name="_xlnm.Print_Area" localSheetId="6">'6 жадвал'!$A$1:$P$10</definedName>
    <definedName name="_xlnm.Print_Area" localSheetId="7">'7 жадвал'!$A$1:$N$13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5" l="1"/>
  <c r="C8" i="5"/>
  <c r="K13" i="7"/>
  <c r="K10" i="7" l="1"/>
  <c r="K11" i="7"/>
  <c r="K12" i="7"/>
  <c r="K14" i="7"/>
  <c r="K15" i="7"/>
  <c r="K16" i="7"/>
  <c r="K9" i="7"/>
  <c r="K8" i="7"/>
  <c r="C6" i="4" l="1"/>
  <c r="C14" i="7" l="1"/>
  <c r="D14" i="7"/>
  <c r="C15" i="7"/>
  <c r="D15" i="7"/>
  <c r="C16" i="7"/>
  <c r="D16" i="7"/>
  <c r="H8" i="3" l="1"/>
  <c r="N8" i="3" s="1"/>
  <c r="G8" i="3"/>
  <c r="M8" i="3" s="1"/>
  <c r="I6" i="8"/>
  <c r="A6" i="8"/>
  <c r="F24" i="2"/>
  <c r="N25" i="2"/>
  <c r="M25" i="2"/>
  <c r="N24" i="2"/>
  <c r="M24" i="2"/>
  <c r="N23" i="2"/>
  <c r="M23" i="2"/>
  <c r="N22" i="2"/>
  <c r="M22" i="2"/>
  <c r="N21" i="2"/>
  <c r="M21" i="2"/>
  <c r="N20" i="2"/>
  <c r="M20" i="2"/>
  <c r="N19" i="2"/>
  <c r="M19" i="2"/>
  <c r="N18" i="2"/>
  <c r="M18" i="2"/>
  <c r="N17" i="2"/>
  <c r="M17" i="2"/>
  <c r="N16" i="2"/>
  <c r="M16" i="2"/>
  <c r="N15" i="2"/>
  <c r="M15" i="2"/>
  <c r="N14" i="2"/>
  <c r="M14" i="2"/>
  <c r="N13" i="2"/>
  <c r="M13" i="2"/>
  <c r="N12" i="2"/>
  <c r="M12" i="2"/>
  <c r="N11" i="2"/>
  <c r="M11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5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1" i="2"/>
  <c r="C7" i="4"/>
  <c r="C8" i="4"/>
  <c r="C9" i="4"/>
  <c r="C10" i="4"/>
  <c r="C11" i="4"/>
  <c r="C12" i="4"/>
  <c r="C13" i="4"/>
  <c r="C14" i="4"/>
  <c r="C17" i="2" l="1"/>
  <c r="C18" i="2"/>
  <c r="D25" i="2"/>
  <c r="D19" i="2"/>
  <c r="D17" i="2"/>
  <c r="D16" i="2"/>
  <c r="C25" i="2"/>
  <c r="C22" i="2"/>
  <c r="C20" i="2"/>
  <c r="C12" i="2"/>
  <c r="D13" i="2"/>
  <c r="D23" i="2"/>
  <c r="D15" i="2"/>
  <c r="D11" i="2"/>
  <c r="C24" i="2"/>
  <c r="C23" i="2"/>
  <c r="C14" i="2"/>
  <c r="D24" i="2"/>
  <c r="D22" i="2"/>
  <c r="C13" i="2"/>
  <c r="C15" i="2"/>
  <c r="C16" i="2"/>
  <c r="D14" i="2"/>
  <c r="C21" i="2"/>
  <c r="D21" i="2"/>
  <c r="D18" i="2"/>
  <c r="C19" i="2"/>
  <c r="D20" i="2"/>
  <c r="D12" i="2"/>
  <c r="C11" i="2"/>
  <c r="N24" i="6" l="1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9" i="6"/>
  <c r="D9" i="6" s="1"/>
  <c r="D10" i="6" l="1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AH15" i="4" s="1"/>
  <c r="C10" i="6"/>
  <c r="C11" i="6"/>
  <c r="C12" i="6"/>
  <c r="C13" i="6"/>
  <c r="C14" i="6"/>
  <c r="C15" i="6"/>
  <c r="C16" i="6"/>
  <c r="C17" i="6"/>
  <c r="C18" i="6"/>
  <c r="C19" i="6"/>
  <c r="C20" i="6"/>
  <c r="C21" i="6"/>
  <c r="C22" i="6"/>
  <c r="C23" i="6"/>
  <c r="C9" i="6"/>
  <c r="D8" i="7"/>
  <c r="D9" i="7"/>
  <c r="D10" i="7"/>
  <c r="D11" i="7"/>
  <c r="D12" i="7"/>
  <c r="D13" i="7"/>
  <c r="C9" i="7"/>
  <c r="C10" i="7"/>
  <c r="C11" i="7"/>
  <c r="C12" i="7"/>
  <c r="C13" i="7"/>
  <c r="C8" i="7"/>
  <c r="D7" i="5"/>
  <c r="D9" i="5"/>
  <c r="H15" i="4" l="1"/>
  <c r="W15" i="4"/>
  <c r="Z15" i="4"/>
  <c r="S15" i="4"/>
  <c r="Q15" i="4"/>
  <c r="V15" i="4"/>
  <c r="O15" i="4"/>
  <c r="T15" i="4"/>
  <c r="M15" i="4"/>
  <c r="R15" i="4"/>
  <c r="E15" i="4"/>
  <c r="K15" i="4"/>
  <c r="P15" i="4"/>
  <c r="AG15" i="4"/>
  <c r="I15" i="4"/>
  <c r="N15" i="4"/>
  <c r="AA15" i="4"/>
  <c r="AD15" i="4"/>
  <c r="U15" i="4"/>
  <c r="X15" i="4"/>
  <c r="AE15" i="4"/>
  <c r="G15" i="4"/>
  <c r="L15" i="4"/>
  <c r="AF15" i="4"/>
  <c r="Y15" i="4"/>
  <c r="AB15" i="4"/>
  <c r="AC15" i="4"/>
  <c r="J15" i="4"/>
  <c r="I26" i="2"/>
  <c r="J26" i="2"/>
  <c r="K26" i="2"/>
  <c r="L26" i="2"/>
  <c r="O26" i="2"/>
  <c r="P26" i="2"/>
  <c r="Q26" i="2"/>
  <c r="R26" i="2"/>
  <c r="S26" i="2"/>
  <c r="T26" i="2"/>
  <c r="D7" i="4"/>
  <c r="D8" i="4"/>
  <c r="D9" i="4"/>
  <c r="D10" i="4"/>
  <c r="D11" i="4"/>
  <c r="D12" i="4"/>
  <c r="D13" i="4"/>
  <c r="D14" i="4"/>
  <c r="F10" i="5" l="1"/>
  <c r="L24" i="6" l="1"/>
  <c r="M24" i="6"/>
  <c r="U24" i="6"/>
  <c r="O24" i="6"/>
  <c r="Q17" i="7"/>
  <c r="H26" i="2" l="1"/>
  <c r="G26" i="2"/>
  <c r="D6" i="4"/>
  <c r="W24" i="6"/>
  <c r="V24" i="6"/>
  <c r="T24" i="6"/>
  <c r="P17" i="7"/>
  <c r="N17" i="7"/>
  <c r="M17" i="7"/>
  <c r="L17" i="7"/>
  <c r="J17" i="7"/>
  <c r="I17" i="7"/>
  <c r="H17" i="7"/>
  <c r="G17" i="7"/>
  <c r="I10" i="5" s="1"/>
  <c r="F17" i="7"/>
  <c r="E17" i="7"/>
  <c r="G10" i="5" s="1"/>
  <c r="D17" i="7"/>
  <c r="C17" i="7"/>
  <c r="C9" i="5"/>
  <c r="C7" i="5"/>
  <c r="E10" i="5"/>
  <c r="K24" i="6" l="1"/>
  <c r="C15" i="4"/>
  <c r="C26" i="2"/>
  <c r="C24" i="6"/>
  <c r="D15" i="4"/>
  <c r="D26" i="2"/>
  <c r="H10" i="5"/>
  <c r="I24" i="6"/>
  <c r="J10" i="5"/>
  <c r="J24" i="6"/>
  <c r="K17" i="7"/>
  <c r="C10" i="5"/>
  <c r="G24" i="6" l="1"/>
  <c r="E24" i="6"/>
  <c r="D10" i="5"/>
  <c r="E26" i="2" l="1"/>
  <c r="M26" i="2"/>
  <c r="Z13" i="6"/>
  <c r="Z14" i="6"/>
  <c r="AA23" i="6" l="1"/>
  <c r="AA22" i="6"/>
  <c r="AA21" i="6"/>
  <c r="AA20" i="6"/>
  <c r="AA19" i="6"/>
  <c r="AA18" i="6"/>
  <c r="AA17" i="6"/>
  <c r="AA16" i="6"/>
  <c r="AA15" i="6"/>
  <c r="AA14" i="6"/>
  <c r="AA13" i="6"/>
  <c r="AA12" i="6"/>
  <c r="AA11" i="6"/>
  <c r="AA10" i="6"/>
  <c r="AA9" i="6"/>
  <c r="Z9" i="6"/>
  <c r="X10" i="6" l="1"/>
  <c r="X14" i="6"/>
  <c r="X15" i="6"/>
  <c r="Z16" i="6"/>
  <c r="Z19" i="6"/>
  <c r="Z22" i="6"/>
  <c r="X23" i="6"/>
  <c r="X18" i="6" l="1"/>
  <c r="X21" i="6"/>
  <c r="X17" i="6"/>
  <c r="X13" i="6"/>
  <c r="Z15" i="6"/>
  <c r="Z23" i="6"/>
  <c r="X11" i="6"/>
  <c r="Z11" i="6"/>
  <c r="X9" i="6"/>
  <c r="Y9" i="6"/>
  <c r="X20" i="6"/>
  <c r="X12" i="6"/>
  <c r="Z18" i="6"/>
  <c r="Z21" i="6"/>
  <c r="Z17" i="6"/>
  <c r="Z20" i="6"/>
  <c r="Z12" i="6"/>
  <c r="Z10" i="6"/>
  <c r="X22" i="6"/>
  <c r="X19" i="6"/>
  <c r="X16" i="6"/>
  <c r="AC23" i="6" l="1"/>
  <c r="AD23" i="6" s="1"/>
  <c r="AC21" i="6"/>
  <c r="AC10" i="6" l="1"/>
  <c r="AC11" i="6"/>
  <c r="AD11" i="6" s="1"/>
  <c r="AC12" i="6"/>
  <c r="AD12" i="6" s="1"/>
  <c r="AC13" i="6"/>
  <c r="AD13" i="6" s="1"/>
  <c r="AC14" i="6"/>
  <c r="AC15" i="6"/>
  <c r="AD15" i="6" s="1"/>
  <c r="AC16" i="6"/>
  <c r="AD16" i="6" s="1"/>
  <c r="AC17" i="6"/>
  <c r="AD17" i="6" s="1"/>
  <c r="AC18" i="6"/>
  <c r="AC19" i="6"/>
  <c r="AD19" i="6" s="1"/>
  <c r="AC20" i="6"/>
  <c r="AD20" i="6" s="1"/>
  <c r="AD21" i="6"/>
  <c r="AC22" i="6"/>
  <c r="AC9" i="6"/>
  <c r="AD9" i="6" s="1"/>
  <c r="AD22" i="6" l="1"/>
  <c r="AD18" i="6"/>
  <c r="AD14" i="6"/>
  <c r="AD10" i="6"/>
  <c r="Y23" i="6" l="1"/>
  <c r="AC24" i="6" l="1"/>
  <c r="AD24" i="6" s="1"/>
  <c r="Y21" i="6"/>
  <c r="Y13" i="6"/>
  <c r="Y12" i="6"/>
  <c r="Y19" i="6"/>
  <c r="Y18" i="6"/>
  <c r="Y10" i="6"/>
  <c r="Y15" i="6"/>
  <c r="Y20" i="6"/>
  <c r="Y14" i="6"/>
  <c r="Y16" i="6"/>
  <c r="Y22" i="6"/>
  <c r="Y17" i="6"/>
  <c r="Y11" i="6"/>
  <c r="X24" i="6" l="1"/>
  <c r="Y24" i="6"/>
  <c r="D24" i="6"/>
  <c r="F24" i="6" s="1"/>
  <c r="F15" i="4"/>
  <c r="F26" i="2" l="1"/>
  <c r="Q24" i="6"/>
  <c r="H24" i="6"/>
  <c r="S24" i="6"/>
  <c r="R24" i="6"/>
  <c r="P24" i="6"/>
  <c r="N26" i="2" l="1"/>
  <c r="O17" i="7"/>
  <c r="Z24" i="6"/>
  <c r="AA24" i="6"/>
</calcChain>
</file>

<file path=xl/sharedStrings.xml><?xml version="1.0" encoding="utf-8"?>
<sst xmlns="http://schemas.openxmlformats.org/spreadsheetml/2006/main" count="265" uniqueCount="117">
  <si>
    <t xml:space="preserve">  </t>
  </si>
  <si>
    <t>6+8</t>
  </si>
  <si>
    <t>9+10+11</t>
  </si>
  <si>
    <t>16+17+18+19</t>
  </si>
  <si>
    <t>1-jadval</t>
  </si>
  <si>
    <t>Jami murojaatlar</t>
  </si>
  <si>
    <t>Murojaatlar shakllari</t>
  </si>
  <si>
    <t>Yozma 
murojaatlar</t>
  </si>
  <si>
    <t>Elektron murojaatlar</t>
  </si>
  <si>
    <t xml:space="preserve">            Jami:</t>
  </si>
  <si>
    <t>Jami</t>
  </si>
  <si>
    <t xml:space="preserve">Nazoratga olinganlar    </t>
  </si>
  <si>
    <t xml:space="preserve">Takroriylar     </t>
  </si>
  <si>
    <t>Muddati buzilganlar</t>
  </si>
  <si>
    <t xml:space="preserve">Tushuntirildi    </t>
  </si>
  <si>
    <t xml:space="preserve">Rad etildi  </t>
  </si>
  <si>
    <t>Hudular nomi</t>
  </si>
  <si>
    <t>Qoraqalpog‘iston Respublikasi</t>
  </si>
  <si>
    <t>Andijon</t>
  </si>
  <si>
    <t>Buxoro</t>
  </si>
  <si>
    <t>Jizzax</t>
  </si>
  <si>
    <t>Qashqadaryo</t>
  </si>
  <si>
    <t>Navoiy</t>
  </si>
  <si>
    <t>Namangan</t>
  </si>
  <si>
    <t>Samarqand</t>
  </si>
  <si>
    <t>Sirdaryo</t>
  </si>
  <si>
    <t>Surxondaryo</t>
  </si>
  <si>
    <t xml:space="preserve">Farg‘ona
</t>
  </si>
  <si>
    <t>Xorazm</t>
  </si>
  <si>
    <t>Toshkent shahar</t>
  </si>
  <si>
    <t>Boshqa hududdan</t>
  </si>
  <si>
    <t>Shu jumladan</t>
  </si>
  <si>
    <t xml:space="preserve">Murojaat etuvchilar toifasi </t>
  </si>
  <si>
    <t>Vazirlar Mahkamasidan kelgan</t>
  </si>
  <si>
    <t xml:space="preserve">Og‘zaki murojaatlar </t>
  </si>
  <si>
    <t xml:space="preserve">Hududiy idoralarga yuborilgan </t>
  </si>
  <si>
    <t>ko‘rib chiqil moqda</t>
  </si>
  <si>
    <t>Rahbarlarning</t>
  </si>
  <si>
    <t>ishonch telefoni</t>
  </si>
  <si>
    <t>shaxsiy qabuli</t>
  </si>
  <si>
    <t>sayyor qabuli</t>
  </si>
  <si>
    <t>2-jadval</t>
  </si>
  <si>
    <t>Jami:</t>
  </si>
  <si>
    <t>Qoraqalpo-g‘iston Respublikasi</t>
  </si>
  <si>
    <t>Farg‘ona</t>
  </si>
  <si>
    <t xml:space="preserve"> Jismoniy shaxslar bo‘yicha</t>
  </si>
  <si>
    <t>Yuridik shaxslar bo‘yicha</t>
  </si>
  <si>
    <t>Murojaatlar soni</t>
  </si>
  <si>
    <t>Ariza</t>
  </si>
  <si>
    <t>Shikoyat</t>
  </si>
  <si>
    <t>Taklif</t>
  </si>
  <si>
    <t>6-jadval</t>
  </si>
  <si>
    <t>Xalq qabulxonasi orqali kelib tushgan murojaatlar</t>
  </si>
  <si>
    <t xml:space="preserve">Muddati buzilgan </t>
  </si>
  <si>
    <t xml:space="preserve">Virtual qabulxonasi orqali kelib tushgan murojaatlar </t>
  </si>
  <si>
    <t xml:space="preserve">Qanoatlan-tirilgan </t>
  </si>
  <si>
    <t xml:space="preserve"> Tushuntirish berilgan </t>
  </si>
  <si>
    <t xml:space="preserve"> Tegishliligi bo‘yicha yuborilgan </t>
  </si>
  <si>
    <t xml:space="preserve"> Rad etilgan </t>
  </si>
  <si>
    <t xml:space="preserve">Ko‘rib chiqil- moqda </t>
  </si>
  <si>
    <t>7-jadval</t>
  </si>
  <si>
    <t>Javobgarlik turlari</t>
  </si>
  <si>
    <t>Intizomiy javobgarlik</t>
  </si>
  <si>
    <t>Jinoiy javobgarlik</t>
  </si>
  <si>
    <t>Jarima</t>
  </si>
  <si>
    <t xml:space="preserve">Xayfsan </t>
  </si>
  <si>
    <t>Lavozimidan 
ozod etish</t>
  </si>
  <si>
    <t>Murojaatda ko‘tarilgan masalalar</t>
  </si>
  <si>
    <t>3-jadval</t>
  </si>
  <si>
    <t>T/r</t>
  </si>
  <si>
    <t>4-jadval</t>
  </si>
  <si>
    <t>5-jadval</t>
  </si>
  <si>
    <t xml:space="preserve"> Ko‘rmasdan qoldirilgan yoki anonim deb topilgan </t>
  </si>
  <si>
    <t xml:space="preserve">          Jami:</t>
  </si>
  <si>
    <t xml:space="preserve">              Jami:</t>
  </si>
  <si>
    <t>Ma’muriy javobgarlik</t>
  </si>
  <si>
    <t>Tegishli idoralar va hokimiyatlarga yuborilgan</t>
  </si>
  <si>
    <t>Toshkent</t>
  </si>
  <si>
    <t xml:space="preserve">Toshkent </t>
  </si>
  <si>
    <t>Boshqa masalalar</t>
  </si>
  <si>
    <r>
      <t>Shaxsiy va sayyor qabullar 
(o</t>
    </r>
    <r>
      <rPr>
        <b/>
        <i/>
        <sz val="16"/>
        <rFont val="Times New Roman"/>
        <family val="1"/>
        <charset val="204"/>
      </rPr>
      <t>g‘zaki murojaatlar</t>
    </r>
    <r>
      <rPr>
        <b/>
        <sz val="16"/>
        <rFont val="Times New Roman"/>
        <family val="1"/>
        <charset val="204"/>
      </rPr>
      <t>)</t>
    </r>
  </si>
  <si>
    <t>Jumladan</t>
  </si>
  <si>
    <t xml:space="preserve">Choralar
ko‘rildi        </t>
  </si>
  <si>
    <t xml:space="preserve">Ko‘rib 
chiqilmoqda       </t>
  </si>
  <si>
    <t>Elektron
murojaatlar</t>
  </si>
  <si>
    <t>Elektron 
murojaatlar</t>
  </si>
  <si>
    <t>Jami 
murojaatlar</t>
  </si>
  <si>
    <r>
      <t xml:space="preserve">Og‘zaki murojaatlar 
</t>
    </r>
    <r>
      <rPr>
        <i/>
        <sz val="16"/>
        <rFont val="Times New Roman"/>
        <family val="1"/>
        <charset val="204"/>
      </rPr>
      <t xml:space="preserve">(shaxsiy qabul, 
sayyor qabul, mas’ul xodimlar qabuli va ishonch telefon)  </t>
    </r>
  </si>
  <si>
    <t>mas’ul xodim-larning qabuli</t>
  </si>
  <si>
    <t>Yuridik
shaxslar</t>
  </si>
  <si>
    <t>Jismoniy
shaxslar</t>
  </si>
  <si>
    <t>Yozma
murojaatlar</t>
  </si>
  <si>
    <t xml:space="preserve"> O‘tkazilgan sayyor 
qabullar soni</t>
  </si>
  <si>
    <t>Toshkent
shahar</t>
  </si>
  <si>
    <t>Boshqa
hududdan</t>
  </si>
  <si>
    <t>2025-y</t>
  </si>
  <si>
    <t>Bosh direktor</t>
  </si>
  <si>
    <t>Bosh direktor birinchi o‘rinbosari</t>
  </si>
  <si>
    <t>Bosh direktor  o‘rinbosari</t>
  </si>
  <si>
    <t>Rahbar va mansabdor hodimlarning noqonuniy hatti-harakatlari masalalari</t>
  </si>
  <si>
    <t>Mehnat munosabatlari</t>
  </si>
  <si>
    <t>Xomiylik va moddiy yordam masalalari</t>
  </si>
  <si>
    <t>Oylik maoshi to‘g‘risida</t>
  </si>
  <si>
    <t>Ko‘mir ta'minoti masalalari</t>
  </si>
  <si>
    <t>Markaziy  apparatda ko‘rilgan</t>
  </si>
  <si>
    <t>Rahbar va mansabdor xodimlarning noqonuniy xatti-harakatlari masalalari</t>
  </si>
  <si>
    <t xml:space="preserve"> Rahbar  va  o‘rinbosarlari</t>
  </si>
  <si>
    <r>
      <t>2025 va 2026</t>
    </r>
    <r>
      <rPr>
        <sz val="16"/>
        <rFont val="Times New Roman"/>
        <family val="1"/>
        <charset val="204"/>
      </rPr>
      <t>-</t>
    </r>
    <r>
      <rPr>
        <b/>
        <sz val="16"/>
        <rFont val="Times New Roman"/>
        <family val="1"/>
        <charset val="204"/>
      </rPr>
      <t>yillar I-choragida  "O'zbekko'mir" AJ rahbariyati tomonidan qabul qilingan jismoniy va yuridik shaxslar vakillarining ko‘rib chiqilgan murojaatlari to‘g‘risida ma’lumot</t>
    </r>
  </si>
  <si>
    <t>2026-y</t>
  </si>
  <si>
    <r>
      <t>2025 va 2026</t>
    </r>
    <r>
      <rPr>
        <sz val="16"/>
        <rFont val="Times New Roman"/>
        <family val="1"/>
        <charset val="204"/>
      </rPr>
      <t>-</t>
    </r>
    <r>
      <rPr>
        <b/>
        <sz val="16"/>
        <rFont val="Times New Roman"/>
        <family val="1"/>
        <charset val="204"/>
      </rPr>
      <t xml:space="preserve">yillar I-choragida "O'zbekko'mir" AJga jismoniy va yuridik shaxslardan 
tushgan va nazoratga olingan murojaatlarni ko‘rib chiqish natijalari to‘g‘risida ma’lumot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</si>
  <si>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2025 va 2026-yillar I-choragida "O'zbekko'mir" AJga jismoniy va yuridik shaxslardan kelib tushgan                   
murojaatlarning hududlar bo‘yicha taqqoslama tahlili to‘g‘risida ma’lumot </t>
  </si>
  <si>
    <t>2026-yil I choragida kelib tushgan murojaatlar bo‘yicha</t>
  </si>
  <si>
    <t xml:space="preserve">2026-yil I chorak murojaatlarni ko‘rib chiqish holatlari     </t>
  </si>
  <si>
    <t xml:space="preserve">2025 va 2026-yillar I-choragida "O'zbekko'mir" AJga jismoniy va yuridik shaxslardan kelib tushgan murojaatlarning 
masalalar va hududlar kesimi bo‘yicha taqqoslama tahlili to‘g‘risida ma’lumot                                                                                                                                                                                                                    </t>
  </si>
  <si>
    <t>2025 va 2026-yillar I-choragida "O'zbekko'mir" AJga jismoniy va yuridik shaxslardan kelib tushgan 
murojaatlarni turlari bo‘yicha taqqoslama tahlili to‘g‘risida ma’lumot</t>
  </si>
  <si>
    <r>
      <t xml:space="preserve">2026-yil I-choragida </t>
    </r>
    <r>
      <rPr>
        <b/>
        <sz val="16"/>
        <color rgb="FFFF0000"/>
        <rFont val="Times New Roman"/>
        <family val="1"/>
        <charset val="204"/>
      </rPr>
      <t xml:space="preserve">  "O'zbekko'mir" AJga </t>
    </r>
    <r>
      <rPr>
        <b/>
        <sz val="16"/>
        <rFont val="Times New Roman"/>
        <family val="1"/>
        <charset val="204"/>
      </rPr>
      <t xml:space="preserve"> jismoniy va yuridik shaxslardan 
O‘zbekiston Respublikasi Prezidentining Virtual qabulxonasi orqali kelib tushgan murojaatlar to‘g‘risida ma’lumot</t>
    </r>
  </si>
  <si>
    <r>
      <t xml:space="preserve">2025 va 2026-yillar I-choragida </t>
    </r>
    <r>
      <rPr>
        <b/>
        <sz val="16"/>
        <color rgb="FFFF0000"/>
        <rFont val="Times New Roman"/>
        <family val="1"/>
        <charset val="204"/>
      </rPr>
      <t xml:space="preserve"> "O'zbekko'mir" AJga </t>
    </r>
    <r>
      <rPr>
        <b/>
        <sz val="16"/>
        <rFont val="Times New Roman"/>
        <family val="1"/>
        <charset val="204"/>
      </rPr>
      <t xml:space="preserve"> jismoniy va yuridik 
shaxslarning murojaatlarini ko‘rib chiqishda rahbar va mas’ul xodimlar tomonidan kamchiliklar va qonunbuzarliklarga yo‘l qo‘yilganligi uchun javobgarlikka tortilganlik to‘g‘risida ma’lumot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</si>
</sst>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,##0;[Red]\-###,##0;;@"/>
  </numFmts>
  <fonts count="23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22"/>
      <color rgb="FF000000"/>
      <name val="Times"/>
      <family val="1"/>
    </font>
    <font>
      <b/>
      <i/>
      <sz val="16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i/>
      <sz val="16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5"/>
      <name val="Times New Roman"/>
      <family val="1"/>
      <charset val="204"/>
    </font>
    <font>
      <sz val="16"/>
      <name val="Arial"/>
      <family val="2"/>
      <charset val="204"/>
    </font>
    <font>
      <sz val="16"/>
      <color rgb="FF000000"/>
      <name val="Times"/>
      <family val="1"/>
    </font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</fills>
  <borders count="4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1"/>
    <xf numFmtId="0" fontId="7" fillId="0" borderId="1"/>
    <xf numFmtId="0" fontId="17" fillId="0" borderId="1"/>
  </cellStyleXfs>
  <cellXfs count="227">
    <xf numFmtId="0" fontId="0" fillId="0" borderId="0" xfId="0"/>
    <xf numFmtId="0" fontId="2" fillId="0" borderId="0" xfId="0" applyFont="1" applyFill="1" applyProtection="1"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1" xfId="0" applyFont="1" applyFill="1" applyBorder="1" applyProtection="1">
      <protection locked="0"/>
    </xf>
    <xf numFmtId="0" fontId="2" fillId="0" borderId="0" xfId="0" applyFont="1" applyFill="1" applyAlignment="1" applyProtection="1">
      <alignment horizontal="left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2" borderId="2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 wrapText="1"/>
      <protection locked="0"/>
    </xf>
    <xf numFmtId="0" fontId="4" fillId="2" borderId="13" xfId="0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/>
      <protection locked="0"/>
    </xf>
    <xf numFmtId="0" fontId="4" fillId="0" borderId="2" xfId="0" applyFont="1" applyFill="1" applyBorder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left" vertical="center"/>
      <protection locked="0"/>
    </xf>
    <xf numFmtId="0" fontId="4" fillId="0" borderId="2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Alignment="1" applyProtection="1"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25" xfId="0" applyFont="1" applyFill="1" applyBorder="1" applyAlignment="1" applyProtection="1">
      <alignment horizontal="center" vertical="center"/>
      <protection locked="0"/>
    </xf>
    <xf numFmtId="0" fontId="5" fillId="0" borderId="15" xfId="0" applyFont="1" applyFill="1" applyBorder="1" applyAlignment="1" applyProtection="1">
      <alignment horizontal="center" vertical="center"/>
      <protection locked="0"/>
    </xf>
    <xf numFmtId="0" fontId="5" fillId="0" borderId="16" xfId="0" applyFont="1" applyFill="1" applyBorder="1" applyAlignment="1" applyProtection="1">
      <alignment horizontal="center" vertical="center"/>
      <protection locked="0"/>
    </xf>
    <xf numFmtId="0" fontId="5" fillId="0" borderId="32" xfId="0" applyFont="1" applyFill="1" applyBorder="1" applyAlignment="1" applyProtection="1">
      <alignment horizontal="center" vertical="center"/>
      <protection locked="0"/>
    </xf>
    <xf numFmtId="0" fontId="4" fillId="0" borderId="33" xfId="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left" vertical="center" wrapText="1"/>
      <protection locked="0"/>
    </xf>
    <xf numFmtId="0" fontId="4" fillId="2" borderId="4" xfId="0" applyFont="1" applyFill="1" applyBorder="1" applyAlignment="1" applyProtection="1">
      <alignment horizontal="center" vertical="center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5" xfId="0" applyFont="1" applyFill="1" applyBorder="1" applyAlignment="1" applyProtection="1">
      <alignment horizontal="center" vertical="center"/>
      <protection locked="0"/>
    </xf>
    <xf numFmtId="0" fontId="4" fillId="0" borderId="6" xfId="0" applyFont="1" applyFill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0" fontId="4" fillId="0" borderId="6" xfId="0" applyFont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</xf>
    <xf numFmtId="0" fontId="6" fillId="2" borderId="16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 applyProtection="1">
      <alignment horizontal="center" vertical="center"/>
      <protection locked="0"/>
    </xf>
    <xf numFmtId="0" fontId="4" fillId="0" borderId="0" xfId="0" applyFont="1" applyFill="1" applyAlignment="1" applyProtection="1">
      <alignment horizontal="center"/>
      <protection locked="0"/>
    </xf>
    <xf numFmtId="0" fontId="4" fillId="0" borderId="0" xfId="0" applyFont="1" applyFill="1" applyProtection="1"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 applyProtection="1">
      <alignment horizontal="center" vertical="center"/>
      <protection locked="0"/>
    </xf>
    <xf numFmtId="0" fontId="12" fillId="0" borderId="8" xfId="0" applyFont="1" applyFill="1" applyBorder="1" applyAlignment="1" applyProtection="1">
      <alignment horizontal="center" vertical="center" wrapText="1"/>
      <protection locked="0"/>
    </xf>
    <xf numFmtId="0" fontId="10" fillId="0" borderId="8" xfId="0" applyFont="1" applyFill="1" applyBorder="1" applyAlignment="1" applyProtection="1">
      <alignment horizontal="center" vertical="center" wrapText="1"/>
      <protection locked="0"/>
    </xf>
    <xf numFmtId="0" fontId="4" fillId="0" borderId="14" xfId="0" applyFont="1" applyFill="1" applyBorder="1" applyAlignment="1" applyProtection="1">
      <alignment horizontal="left" vertical="center" wrapText="1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0" borderId="10" xfId="0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top" wrapText="1"/>
      <protection locked="0"/>
    </xf>
    <xf numFmtId="0" fontId="4" fillId="0" borderId="2" xfId="0" applyFont="1" applyFill="1" applyBorder="1" applyAlignment="1" applyProtection="1">
      <alignment horizontal="left"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12" xfId="0" applyFont="1" applyFill="1" applyBorder="1" applyAlignment="1" applyProtection="1">
      <alignment horizontal="left" vertical="center"/>
    </xf>
    <xf numFmtId="0" fontId="11" fillId="0" borderId="0" xfId="0" applyFont="1" applyFill="1" applyProtection="1">
      <protection locked="0"/>
    </xf>
    <xf numFmtId="0" fontId="5" fillId="0" borderId="0" xfId="0" applyFont="1" applyFill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Protection="1">
      <protection locked="0"/>
    </xf>
    <xf numFmtId="0" fontId="5" fillId="0" borderId="39" xfId="0" applyFont="1" applyFill="1" applyBorder="1" applyAlignment="1" applyProtection="1">
      <alignment horizontal="center" vertical="center" wrapText="1"/>
      <protection locked="0"/>
    </xf>
    <xf numFmtId="0" fontId="5" fillId="0" borderId="16" xfId="0" applyFont="1" applyFill="1" applyBorder="1" applyAlignment="1" applyProtection="1">
      <alignment horizontal="center" vertical="center" wrapText="1"/>
      <protection locked="0"/>
    </xf>
    <xf numFmtId="0" fontId="13" fillId="0" borderId="16" xfId="0" applyFont="1" applyFill="1" applyBorder="1" applyAlignment="1" applyProtection="1">
      <alignment horizontal="center" vertical="center" wrapText="1"/>
      <protection locked="0"/>
    </xf>
    <xf numFmtId="0" fontId="5" fillId="0" borderId="19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4" xfId="0" applyFont="1" applyFill="1" applyBorder="1" applyAlignment="1" applyProtection="1">
      <alignment horizontal="left" vertical="center" wrapText="1"/>
    </xf>
    <xf numFmtId="0" fontId="4" fillId="2" borderId="40" xfId="0" applyFont="1" applyFill="1" applyBorder="1" applyAlignment="1" applyProtection="1">
      <alignment horizontal="center" vertical="center" wrapText="1"/>
    </xf>
    <xf numFmtId="0" fontId="4" fillId="0" borderId="40" xfId="0" applyFont="1" applyFill="1" applyBorder="1" applyAlignment="1" applyProtection="1">
      <alignment horizontal="center" vertical="center" wrapText="1"/>
      <protection locked="0"/>
    </xf>
    <xf numFmtId="0" fontId="4" fillId="0" borderId="41" xfId="0" applyFont="1" applyFill="1" applyBorder="1" applyAlignment="1" applyProtection="1">
      <alignment horizontal="center" vertical="center" wrapText="1"/>
      <protection locked="0"/>
    </xf>
    <xf numFmtId="0" fontId="4" fillId="0" borderId="42" xfId="0" applyFont="1" applyFill="1" applyBorder="1" applyAlignment="1" applyProtection="1">
      <alignment horizontal="center" vertical="center" wrapText="1"/>
      <protection locked="0"/>
    </xf>
    <xf numFmtId="0" fontId="5" fillId="2" borderId="32" xfId="0" applyFont="1" applyFill="1" applyBorder="1" applyAlignment="1" applyProtection="1">
      <alignment horizontal="center" vertical="center"/>
    </xf>
    <xf numFmtId="0" fontId="4" fillId="0" borderId="11" xfId="0" applyFont="1" applyFill="1" applyBorder="1" applyAlignment="1" applyProtection="1">
      <alignment horizontal="center" vertical="center"/>
      <protection locked="0"/>
    </xf>
    <xf numFmtId="0" fontId="13" fillId="2" borderId="16" xfId="0" applyFont="1" applyFill="1" applyBorder="1" applyAlignment="1" applyProtection="1">
      <alignment horizontal="center" vertical="center" wrapText="1"/>
    </xf>
    <xf numFmtId="0" fontId="4" fillId="0" borderId="0" xfId="0" applyFont="1" applyProtection="1"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left" vertical="top"/>
      <protection locked="0"/>
    </xf>
    <xf numFmtId="0" fontId="5" fillId="0" borderId="1" xfId="0" applyFont="1" applyBorder="1" applyAlignment="1" applyProtection="1">
      <alignment horizontal="left" vertical="top"/>
      <protection locked="0"/>
    </xf>
    <xf numFmtId="1" fontId="4" fillId="0" borderId="1" xfId="0" applyNumberFormat="1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top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1" fontId="4" fillId="0" borderId="0" xfId="0" applyNumberFormat="1" applyFont="1" applyProtection="1">
      <protection locked="0"/>
    </xf>
    <xf numFmtId="0" fontId="5" fillId="0" borderId="0" xfId="0" applyFont="1" applyAlignment="1" applyProtection="1">
      <alignment vertical="center"/>
      <protection locked="0"/>
    </xf>
    <xf numFmtId="0" fontId="4" fillId="0" borderId="1" xfId="0" applyFont="1" applyFill="1" applyBorder="1" applyProtection="1"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0" fontId="4" fillId="0" borderId="2" xfId="0" applyFont="1" applyFill="1" applyBorder="1" applyAlignment="1" applyProtection="1">
      <alignment horizontal="left" vertical="center" wrapText="1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14" xfId="0" applyFont="1" applyFill="1" applyBorder="1" applyAlignment="1" applyProtection="1">
      <alignment horizontal="center" vertical="center" wrapText="1"/>
    </xf>
    <xf numFmtId="0" fontId="5" fillId="0" borderId="37" xfId="0" applyFont="1" applyFill="1" applyBorder="1" applyAlignment="1" applyProtection="1">
      <alignment horizontal="center" vertical="center" wrapText="1"/>
      <protection locked="0"/>
    </xf>
    <xf numFmtId="0" fontId="5" fillId="0" borderId="38" xfId="0" applyFont="1" applyFill="1" applyBorder="1" applyAlignment="1" applyProtection="1">
      <alignment horizontal="center" vertical="center" wrapText="1"/>
      <protection locked="0"/>
    </xf>
    <xf numFmtId="0" fontId="5" fillId="0" borderId="43" xfId="0" applyFont="1" applyFill="1" applyBorder="1" applyAlignment="1" applyProtection="1">
      <alignment horizontal="center" vertical="center" wrapText="1"/>
      <protection locked="0"/>
    </xf>
    <xf numFmtId="0" fontId="4" fillId="0" borderId="31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4" fillId="0" borderId="7" xfId="0" applyFont="1" applyFill="1" applyBorder="1" applyAlignment="1" applyProtection="1">
      <alignment horizontal="center" vertical="center" wrapText="1"/>
      <protection locked="0"/>
    </xf>
    <xf numFmtId="0" fontId="4" fillId="0" borderId="8" xfId="0" applyFont="1" applyFill="1" applyBorder="1" applyAlignment="1" applyProtection="1">
      <alignment horizontal="left" vertical="center" wrapText="1"/>
    </xf>
    <xf numFmtId="0" fontId="4" fillId="2" borderId="8" xfId="0" applyFont="1" applyFill="1" applyBorder="1" applyAlignment="1" applyProtection="1">
      <alignment horizontal="center" vertical="center" wrapText="1"/>
    </xf>
    <xf numFmtId="0" fontId="5" fillId="2" borderId="38" xfId="0" applyFont="1" applyFill="1" applyBorder="1" applyAlignment="1" applyProtection="1">
      <alignment horizontal="center" vertical="center"/>
    </xf>
    <xf numFmtId="0" fontId="6" fillId="2" borderId="38" xfId="0" applyFont="1" applyFill="1" applyBorder="1" applyAlignment="1" applyProtection="1">
      <alignment horizontal="center" vertical="center" wrapText="1"/>
    </xf>
    <xf numFmtId="0" fontId="6" fillId="2" borderId="43" xfId="0" applyFont="1" applyFill="1" applyBorder="1" applyAlignment="1" applyProtection="1">
      <alignment horizontal="center" vertical="center" wrapText="1"/>
    </xf>
    <xf numFmtId="0" fontId="4" fillId="0" borderId="0" xfId="0" applyFont="1" applyFill="1" applyAlignment="1" applyProtection="1">
      <alignment vertical="center"/>
      <protection locked="0"/>
    </xf>
    <xf numFmtId="0" fontId="5" fillId="0" borderId="23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2" borderId="8" xfId="0" applyFont="1" applyFill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37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16" fillId="2" borderId="37" xfId="2" applyFont="1" applyFill="1" applyBorder="1" applyAlignment="1" applyProtection="1">
      <alignment horizontal="center" vertical="center" wrapText="1"/>
    </xf>
    <xf numFmtId="0" fontId="16" fillId="0" borderId="38" xfId="2" applyFont="1" applyBorder="1" applyAlignment="1" applyProtection="1">
      <alignment horizontal="center" vertical="center" wrapText="1"/>
      <protection locked="0"/>
    </xf>
    <xf numFmtId="0" fontId="16" fillId="2" borderId="38" xfId="2" applyFont="1" applyFill="1" applyBorder="1" applyAlignment="1" applyProtection="1">
      <alignment horizontal="center" vertical="center" wrapText="1"/>
    </xf>
    <xf numFmtId="0" fontId="16" fillId="0" borderId="43" xfId="2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2" borderId="38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4" fillId="0" borderId="8" xfId="0" applyFont="1" applyFill="1" applyBorder="1" applyAlignment="1" applyProtection="1">
      <alignment horizontal="center" vertical="center"/>
      <protection locked="0"/>
    </xf>
    <xf numFmtId="0" fontId="5" fillId="0" borderId="37" xfId="0" applyFont="1" applyFill="1" applyBorder="1" applyAlignment="1" applyProtection="1">
      <alignment horizontal="center" vertical="center"/>
      <protection locked="0"/>
    </xf>
    <xf numFmtId="0" fontId="5" fillId="0" borderId="38" xfId="0" applyFont="1" applyFill="1" applyBorder="1" applyAlignment="1" applyProtection="1">
      <alignment horizontal="center" vertical="center"/>
      <protection locked="0"/>
    </xf>
    <xf numFmtId="0" fontId="5" fillId="0" borderId="43" xfId="0" applyFont="1" applyFill="1" applyBorder="1" applyAlignment="1" applyProtection="1">
      <alignment horizontal="center" vertical="center"/>
      <protection locked="0"/>
    </xf>
    <xf numFmtId="0" fontId="4" fillId="0" borderId="3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Protection="1">
      <protection locked="0"/>
    </xf>
    <xf numFmtId="0" fontId="4" fillId="0" borderId="1" xfId="0" applyFont="1" applyFill="1" applyBorder="1" applyAlignment="1" applyProtection="1">
      <alignment horizontal="left" vertical="top"/>
      <protection locked="0"/>
    </xf>
    <xf numFmtId="1" fontId="4" fillId="0" borderId="0" xfId="0" applyNumberFormat="1" applyFont="1" applyFill="1" applyProtection="1">
      <protection locked="0"/>
    </xf>
    <xf numFmtId="1" fontId="4" fillId="0" borderId="1" xfId="0" applyNumberFormat="1" applyFont="1" applyFill="1" applyBorder="1" applyProtection="1">
      <protection locked="0"/>
    </xf>
    <xf numFmtId="0" fontId="5" fillId="2" borderId="43" xfId="0" applyFont="1" applyFill="1" applyBorder="1" applyAlignment="1" applyProtection="1">
      <alignment horizontal="center" vertical="center"/>
    </xf>
    <xf numFmtId="0" fontId="5" fillId="0" borderId="17" xfId="0" applyFont="1" applyFill="1" applyBorder="1" applyAlignment="1" applyProtection="1">
      <alignment horizontal="center" vertical="center"/>
      <protection locked="0"/>
    </xf>
    <xf numFmtId="0" fontId="5" fillId="0" borderId="44" xfId="0" applyFont="1" applyFill="1" applyBorder="1" applyAlignment="1" applyProtection="1">
      <alignment horizontal="center" vertical="center"/>
      <protection locked="0"/>
    </xf>
    <xf numFmtId="0" fontId="6" fillId="2" borderId="47" xfId="0" applyFont="1" applyFill="1" applyBorder="1" applyAlignment="1" applyProtection="1">
      <alignment horizontal="center" vertical="center" wrapText="1"/>
    </xf>
    <xf numFmtId="0" fontId="6" fillId="2" borderId="48" xfId="0" applyFont="1" applyFill="1" applyBorder="1" applyAlignment="1" applyProtection="1">
      <alignment horizontal="center" vertical="center" wrapText="1"/>
    </xf>
    <xf numFmtId="0" fontId="5" fillId="0" borderId="18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4" fillId="2" borderId="4" xfId="0" applyFont="1" applyFill="1" applyBorder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center" vertical="center"/>
      <protection locked="0"/>
    </xf>
    <xf numFmtId="164" fontId="18" fillId="0" borderId="2" xfId="3" applyNumberFormat="1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 applyProtection="1">
      <alignment horizontal="center" vertical="center" wrapText="1"/>
      <protection locked="0"/>
    </xf>
    <xf numFmtId="0" fontId="18" fillId="0" borderId="2" xfId="0" applyFont="1" applyFill="1" applyBorder="1" applyAlignment="1" applyProtection="1">
      <alignment horizontal="center" vertical="center" wrapText="1"/>
      <protection locked="0"/>
    </xf>
    <xf numFmtId="0" fontId="20" fillId="0" borderId="2" xfId="0" applyFont="1" applyFill="1" applyBorder="1" applyAlignment="1" applyProtection="1">
      <alignment horizontal="center" vertical="center" wrapText="1"/>
      <protection locked="0"/>
    </xf>
    <xf numFmtId="0" fontId="21" fillId="0" borderId="2" xfId="0" applyFont="1" applyFill="1" applyBorder="1" applyAlignment="1" applyProtection="1">
      <alignment horizontal="center" vertical="center" wrapText="1"/>
      <protection locked="0"/>
    </xf>
    <xf numFmtId="0" fontId="19" fillId="3" borderId="2" xfId="0" applyFont="1" applyFill="1" applyBorder="1" applyAlignment="1" applyProtection="1">
      <alignment horizontal="center" vertical="center" wrapText="1"/>
      <protection locked="0"/>
    </xf>
    <xf numFmtId="0" fontId="18" fillId="3" borderId="2" xfId="0" applyFont="1" applyFill="1" applyBorder="1" applyAlignment="1" applyProtection="1">
      <alignment horizontal="center" vertical="center" wrapText="1"/>
      <protection locked="0"/>
    </xf>
    <xf numFmtId="0" fontId="19" fillId="4" borderId="2" xfId="0" applyFont="1" applyFill="1" applyBorder="1" applyAlignment="1" applyProtection="1">
      <alignment horizontal="center" vertical="center" wrapText="1"/>
      <protection locked="0"/>
    </xf>
    <xf numFmtId="0" fontId="22" fillId="0" borderId="2" xfId="0" applyFont="1" applyFill="1" applyBorder="1" applyAlignment="1" applyProtection="1">
      <alignment horizontal="center" vertical="center" wrapText="1"/>
      <protection locked="0"/>
    </xf>
    <xf numFmtId="0" fontId="22" fillId="3" borderId="2" xfId="0" applyFont="1" applyFill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2" borderId="37" xfId="0" applyFont="1" applyFill="1" applyBorder="1" applyAlignment="1" applyProtection="1">
      <alignment horizontal="center" vertical="center"/>
      <protection locked="0"/>
    </xf>
    <xf numFmtId="0" fontId="5" fillId="2" borderId="38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4" xfId="0" applyFont="1" applyFill="1" applyBorder="1" applyAlignment="1" applyProtection="1">
      <alignment horizontal="center" vertical="center"/>
      <protection locked="0"/>
    </xf>
    <xf numFmtId="0" fontId="5" fillId="0" borderId="9" xfId="0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/>
      <protection locked="0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5" fillId="0" borderId="3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  <protection locked="0"/>
    </xf>
    <xf numFmtId="0" fontId="5" fillId="0" borderId="7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textRotation="90" wrapText="1"/>
      <protection locked="0"/>
    </xf>
    <xf numFmtId="0" fontId="5" fillId="0" borderId="8" xfId="0" applyFont="1" applyBorder="1" applyAlignment="1" applyProtection="1">
      <alignment horizontal="center" vertical="center" textRotation="90" wrapText="1"/>
      <protection locked="0"/>
    </xf>
    <xf numFmtId="0" fontId="5" fillId="0" borderId="6" xfId="0" applyFont="1" applyBorder="1" applyAlignment="1" applyProtection="1">
      <alignment horizontal="center" vertical="center" textRotation="90" wrapText="1"/>
      <protection locked="0"/>
    </xf>
    <xf numFmtId="0" fontId="5" fillId="0" borderId="25" xfId="0" applyFont="1" applyBorder="1" applyAlignment="1" applyProtection="1">
      <alignment horizontal="center" vertical="center" textRotation="90" wrapText="1"/>
      <protection locked="0"/>
    </xf>
    <xf numFmtId="0" fontId="5" fillId="0" borderId="2" xfId="0" applyFont="1" applyBorder="1" applyAlignment="1" applyProtection="1">
      <alignment horizontal="center" vertical="center" textRotation="90"/>
      <protection locked="0"/>
    </xf>
    <xf numFmtId="0" fontId="5" fillId="0" borderId="8" xfId="0" applyFont="1" applyBorder="1" applyAlignment="1" applyProtection="1">
      <alignment horizontal="center" vertical="center" textRotation="90"/>
      <protection locked="0"/>
    </xf>
    <xf numFmtId="0" fontId="4" fillId="0" borderId="8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5" fillId="0" borderId="9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right" vertical="center" wrapText="1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 wrapText="1"/>
      <protection locked="0"/>
    </xf>
    <xf numFmtId="0" fontId="5" fillId="2" borderId="45" xfId="0" applyFont="1" applyFill="1" applyBorder="1" applyAlignment="1" applyProtection="1">
      <alignment horizontal="center" vertical="center"/>
      <protection locked="0"/>
    </xf>
    <xf numFmtId="0" fontId="5" fillId="2" borderId="46" xfId="0" applyFont="1" applyFill="1" applyBorder="1" applyAlignment="1" applyProtection="1">
      <alignment horizontal="center" vertical="center"/>
      <protection locked="0"/>
    </xf>
    <xf numFmtId="0" fontId="5" fillId="0" borderId="18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5" fillId="0" borderId="38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3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8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right" vertical="center"/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6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 applyProtection="1">
      <alignment horizontal="center"/>
      <protection locked="0"/>
    </xf>
    <xf numFmtId="0" fontId="5" fillId="0" borderId="9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vertical="center"/>
      <protection locked="0"/>
    </xf>
    <xf numFmtId="0" fontId="8" fillId="0" borderId="1" xfId="0" applyFont="1" applyBorder="1" applyAlignment="1" applyProtection="1">
      <alignment horizontal="right" vertical="center"/>
      <protection locked="0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5" xfId="0" applyFont="1" applyBorder="1" applyAlignment="1" applyProtection="1">
      <alignment horizontal="center"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8" xfId="0" applyFont="1" applyBorder="1" applyAlignment="1" applyProtection="1">
      <alignment horizontal="center" vertical="center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3" fillId="0" borderId="24" xfId="0" applyFont="1" applyBorder="1" applyAlignment="1" applyProtection="1">
      <alignment horizontal="right" vertical="center" wrapText="1"/>
      <protection locked="0"/>
    </xf>
    <xf numFmtId="164" fontId="18" fillId="0" borderId="2" xfId="3" applyNumberFormat="1" applyFont="1" applyBorder="1" applyAlignment="1" applyProtection="1">
      <alignment horizontal="center" vertical="center"/>
      <protection locked="0"/>
    </xf>
    <xf numFmtId="0" fontId="19" fillId="0" borderId="2" xfId="0" applyFont="1" applyBorder="1" applyAlignment="1" applyProtection="1">
      <alignment horizontal="center" vertical="center" wrapText="1"/>
      <protection locked="0"/>
    </xf>
  </cellXfs>
  <cellStyles count="4">
    <cellStyle name="Обычный" xfId="0" builtinId="0"/>
    <cellStyle name="Обычный 2" xfId="1" xr:uid="{00000000-0005-0000-0000-000001000000}"/>
    <cellStyle name="Обычный 3" xfId="2" xr:uid="{00000000-0005-0000-0000-000002000000}"/>
    <cellStyle name="Обычный_БС 2" xfId="3" xr:uid="{00000000-0005-0000-0000-000003000000}"/>
  </cellStyles>
  <dxfs count="0"/>
  <tableStyles count="0" defaultTableStyle="TableStyleMedium2" defaultPivotStyle="PivotStyleLight16"/>
  <colors>
    <mruColors>
      <color rgb="FF00CC00"/>
      <color rgb="FF0000FF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CC00"/>
    <pageSetUpPr fitToPage="1"/>
  </sheetPr>
  <dimension ref="A1:J15"/>
  <sheetViews>
    <sheetView view="pageBreakPreview" zoomScaleNormal="100" zoomScaleSheetLayoutView="100" workbookViewId="0">
      <selection activeCell="G10" sqref="G10"/>
    </sheetView>
  </sheetViews>
  <sheetFormatPr defaultColWidth="11.42578125" defaultRowHeight="18.75" x14ac:dyDescent="0.3"/>
  <cols>
    <col min="1" max="1" width="8.42578125" style="1" customWidth="1"/>
    <col min="2" max="2" width="57.7109375" style="1" customWidth="1"/>
    <col min="3" max="10" width="14.140625" style="1" customWidth="1"/>
    <col min="11" max="16384" width="11.42578125" style="1"/>
  </cols>
  <sheetData>
    <row r="1" spans="1:10" ht="59.25" customHeight="1" x14ac:dyDescent="0.3">
      <c r="A1" s="162" t="s">
        <v>107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0" ht="21" thickBot="1" x14ac:dyDescent="0.35">
      <c r="A2" s="7"/>
      <c r="B2" s="7"/>
      <c r="C2" s="7"/>
      <c r="D2" s="7"/>
      <c r="E2" s="7"/>
      <c r="F2" s="7"/>
      <c r="G2" s="7"/>
      <c r="H2" s="7"/>
      <c r="I2" s="161" t="s">
        <v>4</v>
      </c>
      <c r="J2" s="161"/>
    </row>
    <row r="3" spans="1:10" ht="26.25" customHeight="1" x14ac:dyDescent="0.3">
      <c r="A3" s="170" t="s">
        <v>69</v>
      </c>
      <c r="B3" s="165" t="s">
        <v>106</v>
      </c>
      <c r="C3" s="163" t="s">
        <v>5</v>
      </c>
      <c r="D3" s="163"/>
      <c r="E3" s="165" t="s">
        <v>6</v>
      </c>
      <c r="F3" s="165"/>
      <c r="G3" s="165"/>
      <c r="H3" s="165"/>
      <c r="I3" s="165"/>
      <c r="J3" s="166"/>
    </row>
    <row r="4" spans="1:10" ht="94.5" customHeight="1" x14ac:dyDescent="0.3">
      <c r="A4" s="171"/>
      <c r="B4" s="168"/>
      <c r="C4" s="164"/>
      <c r="D4" s="164"/>
      <c r="E4" s="164" t="s">
        <v>80</v>
      </c>
      <c r="F4" s="164"/>
      <c r="G4" s="164" t="s">
        <v>7</v>
      </c>
      <c r="H4" s="164"/>
      <c r="I4" s="164" t="s">
        <v>85</v>
      </c>
      <c r="J4" s="167"/>
    </row>
    <row r="5" spans="1:10" ht="22.5" customHeight="1" thickBot="1" x14ac:dyDescent="0.35">
      <c r="A5" s="172"/>
      <c r="B5" s="169"/>
      <c r="C5" s="22" t="s">
        <v>95</v>
      </c>
      <c r="D5" s="22" t="s">
        <v>108</v>
      </c>
      <c r="E5" s="22" t="s">
        <v>95</v>
      </c>
      <c r="F5" s="22" t="s">
        <v>108</v>
      </c>
      <c r="G5" s="22" t="s">
        <v>95</v>
      </c>
      <c r="H5" s="22" t="s">
        <v>108</v>
      </c>
      <c r="I5" s="22" t="s">
        <v>95</v>
      </c>
      <c r="J5" s="23" t="s">
        <v>108</v>
      </c>
    </row>
    <row r="6" spans="1:10" ht="23.25" customHeight="1" thickBot="1" x14ac:dyDescent="0.35">
      <c r="A6" s="136">
        <v>1</v>
      </c>
      <c r="B6" s="132">
        <v>2</v>
      </c>
      <c r="C6" s="132">
        <v>3</v>
      </c>
      <c r="D6" s="132">
        <v>4</v>
      </c>
      <c r="E6" s="132">
        <v>5</v>
      </c>
      <c r="F6" s="132">
        <v>6</v>
      </c>
      <c r="G6" s="132">
        <v>7</v>
      </c>
      <c r="H6" s="132">
        <v>8</v>
      </c>
      <c r="I6" s="132">
        <v>9</v>
      </c>
      <c r="J6" s="133">
        <v>10</v>
      </c>
    </row>
    <row r="7" spans="1:10" ht="51" customHeight="1" x14ac:dyDescent="0.3">
      <c r="A7" s="137">
        <v>1</v>
      </c>
      <c r="B7" s="144" t="s">
        <v>96</v>
      </c>
      <c r="C7" s="138">
        <f t="shared" ref="C7:D9" si="0">E7+G7+I7</f>
        <v>292</v>
      </c>
      <c r="D7" s="138">
        <f t="shared" si="0"/>
        <v>240</v>
      </c>
      <c r="E7" s="145">
        <v>43</v>
      </c>
      <c r="F7" s="139">
        <v>50</v>
      </c>
      <c r="G7" s="139">
        <v>139</v>
      </c>
      <c r="H7" s="139">
        <v>157</v>
      </c>
      <c r="I7" s="139">
        <v>110</v>
      </c>
      <c r="J7" s="140">
        <v>33</v>
      </c>
    </row>
    <row r="8" spans="1:10" ht="51" customHeight="1" x14ac:dyDescent="0.3">
      <c r="A8" s="54">
        <v>2</v>
      </c>
      <c r="B8" s="53" t="s">
        <v>97</v>
      </c>
      <c r="C8" s="85">
        <f t="shared" ref="C8" si="1">E8+G8+I8</f>
        <v>0</v>
      </c>
      <c r="D8" s="85">
        <f t="shared" ref="D8" si="2">F8+H8+J8</f>
        <v>0</v>
      </c>
      <c r="E8" s="53"/>
      <c r="F8" s="53"/>
      <c r="G8" s="53"/>
      <c r="H8" s="53"/>
      <c r="I8" s="53"/>
      <c r="J8" s="91"/>
    </row>
    <row r="9" spans="1:10" ht="51" customHeight="1" x14ac:dyDescent="0.3">
      <c r="A9" s="54">
        <v>3</v>
      </c>
      <c r="B9" s="53" t="s">
        <v>98</v>
      </c>
      <c r="C9" s="85">
        <f t="shared" si="0"/>
        <v>0</v>
      </c>
      <c r="D9" s="85">
        <f t="shared" si="0"/>
        <v>0</v>
      </c>
      <c r="E9" s="53"/>
      <c r="F9" s="53"/>
      <c r="G9" s="53"/>
      <c r="H9" s="53"/>
      <c r="I9" s="53"/>
      <c r="J9" s="91"/>
    </row>
    <row r="10" spans="1:10" s="2" customFormat="1" ht="30" customHeight="1" thickBot="1" x14ac:dyDescent="0.25">
      <c r="A10" s="159" t="s">
        <v>73</v>
      </c>
      <c r="B10" s="160"/>
      <c r="C10" s="134">
        <f>SUM(C7:C9)</f>
        <v>292</v>
      </c>
      <c r="D10" s="134">
        <f>SUM(D7:D9)</f>
        <v>240</v>
      </c>
      <c r="E10" s="134">
        <f>SUM(E7:E9)</f>
        <v>43</v>
      </c>
      <c r="F10" s="134">
        <f>SUM(F7:F9)</f>
        <v>50</v>
      </c>
      <c r="G10" s="134">
        <f>IF(SUM(G7:G9)='2 жадвал'!E17,SUM(G7:G9),"ХАТО")</f>
        <v>139</v>
      </c>
      <c r="H10" s="134">
        <f>IF(SUM(H7:H9)='2 жадвал'!F17,SUM(H7:H9),"ХАТО")</f>
        <v>157</v>
      </c>
      <c r="I10" s="134">
        <f>IF(SUM(I7:I9)='2 жадвал'!G17,SUM(I7:I9),"ХАТО")</f>
        <v>110</v>
      </c>
      <c r="J10" s="135">
        <f>IF(SUM(J7:J9)='2 жадвал'!H17,SUM(J7:J9),"ХАТО")</f>
        <v>33</v>
      </c>
    </row>
    <row r="11" spans="1:10" x14ac:dyDescent="0.3">
      <c r="A11" s="3"/>
      <c r="B11" s="3"/>
      <c r="C11" s="3"/>
      <c r="D11" s="3"/>
      <c r="E11" s="3"/>
      <c r="F11" s="3"/>
      <c r="G11" s="3"/>
      <c r="H11" s="3"/>
      <c r="I11" s="3"/>
      <c r="J11" s="3"/>
    </row>
    <row r="12" spans="1:10" x14ac:dyDescent="0.3">
      <c r="A12" s="3"/>
      <c r="B12" s="3"/>
      <c r="C12" s="3"/>
      <c r="D12" s="3"/>
      <c r="E12" s="3"/>
      <c r="F12" s="3"/>
      <c r="G12" s="3"/>
      <c r="H12" s="3"/>
      <c r="I12" s="3"/>
      <c r="J12" s="3"/>
    </row>
    <row r="14" spans="1:10" s="2" customFormat="1" ht="24" customHeight="1" x14ac:dyDescent="0.2">
      <c r="B14" s="13"/>
    </row>
    <row r="15" spans="1:10" x14ac:dyDescent="0.3">
      <c r="C15" s="4"/>
      <c r="D15" s="4"/>
      <c r="E15" s="4"/>
      <c r="F15" s="4"/>
      <c r="G15" s="4"/>
      <c r="H15" s="4"/>
      <c r="I15" s="4"/>
      <c r="J15" s="4"/>
    </row>
  </sheetData>
  <sheetProtection algorithmName="SHA-512" hashValue="7EkrV0FExDugc0jCth+HM4R+RaRxhP0JJWb11UFHmmlJiF+TxhunrPSkksBVwSOsGO52zrxiBfYpig0TX+BUfQ==" saltValue="iAGvMI12eIfusKJ4CImcjw==" spinCount="100000" sheet="1" formatCells="0" formatColumns="0" formatRows="0" insertColumns="0" insertHyperlinks="0" deleteColumns="0"/>
  <mergeCells count="10">
    <mergeCell ref="A10:B10"/>
    <mergeCell ref="I2:J2"/>
    <mergeCell ref="A1:J1"/>
    <mergeCell ref="C3:D4"/>
    <mergeCell ref="E3:J3"/>
    <mergeCell ref="E4:F4"/>
    <mergeCell ref="G4:H4"/>
    <mergeCell ref="I4:J4"/>
    <mergeCell ref="B3:B5"/>
    <mergeCell ref="A3:A5"/>
  </mergeCells>
  <pageMargins left="0.23622047244094491" right="0.23622047244094491" top="0.74803149606299213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CC00"/>
    <pageSetUpPr fitToPage="1"/>
  </sheetPr>
  <dimension ref="A1:U39"/>
  <sheetViews>
    <sheetView view="pageBreakPreview" zoomScale="80" zoomScaleNormal="85" zoomScaleSheetLayoutView="80" workbookViewId="0">
      <selection activeCell="H15" sqref="H15"/>
    </sheetView>
  </sheetViews>
  <sheetFormatPr defaultRowHeight="20.25" x14ac:dyDescent="0.2"/>
  <cols>
    <col min="1" max="1" width="6" style="5" customWidth="1"/>
    <col min="2" max="2" width="50.140625" style="5" customWidth="1"/>
    <col min="3" max="17" width="14.28515625" style="5" customWidth="1"/>
    <col min="18" max="16384" width="9.140625" style="5"/>
  </cols>
  <sheetData>
    <row r="1" spans="1:21" ht="71.25" customHeight="1" x14ac:dyDescent="0.2">
      <c r="A1" s="173" t="s">
        <v>109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</row>
    <row r="2" spans="1:21" ht="25.5" customHeight="1" thickBot="1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184" t="s">
        <v>41</v>
      </c>
      <c r="Q2" s="184"/>
    </row>
    <row r="3" spans="1:21" ht="30.75" customHeight="1" x14ac:dyDescent="0.2">
      <c r="A3" s="190" t="s">
        <v>69</v>
      </c>
      <c r="B3" s="193" t="s">
        <v>67</v>
      </c>
      <c r="C3" s="196" t="s">
        <v>86</v>
      </c>
      <c r="D3" s="197"/>
      <c r="E3" s="182" t="s">
        <v>6</v>
      </c>
      <c r="F3" s="182"/>
      <c r="G3" s="182"/>
      <c r="H3" s="182"/>
      <c r="I3" s="182"/>
      <c r="J3" s="182"/>
      <c r="K3" s="182" t="s">
        <v>112</v>
      </c>
      <c r="L3" s="182"/>
      <c r="M3" s="182"/>
      <c r="N3" s="182"/>
      <c r="O3" s="182"/>
      <c r="P3" s="182"/>
      <c r="Q3" s="183"/>
    </row>
    <row r="4" spans="1:21" ht="51" customHeight="1" x14ac:dyDescent="0.2">
      <c r="A4" s="191"/>
      <c r="B4" s="194"/>
      <c r="C4" s="198"/>
      <c r="D4" s="199"/>
      <c r="E4" s="187" t="s">
        <v>7</v>
      </c>
      <c r="F4" s="187"/>
      <c r="G4" s="187" t="s">
        <v>84</v>
      </c>
      <c r="H4" s="187"/>
      <c r="I4" s="187" t="s">
        <v>87</v>
      </c>
      <c r="J4" s="187"/>
      <c r="K4" s="175" t="s">
        <v>11</v>
      </c>
      <c r="L4" s="174" t="s">
        <v>81</v>
      </c>
      <c r="M4" s="174"/>
      <c r="N4" s="174"/>
      <c r="O4" s="174"/>
      <c r="P4" s="175" t="s">
        <v>12</v>
      </c>
      <c r="Q4" s="177" t="s">
        <v>13</v>
      </c>
    </row>
    <row r="5" spans="1:21" ht="88.5" customHeight="1" x14ac:dyDescent="0.2">
      <c r="A5" s="191"/>
      <c r="B5" s="194"/>
      <c r="C5" s="200"/>
      <c r="D5" s="201"/>
      <c r="E5" s="187"/>
      <c r="F5" s="187"/>
      <c r="G5" s="187"/>
      <c r="H5" s="187"/>
      <c r="I5" s="187"/>
      <c r="J5" s="187"/>
      <c r="K5" s="175"/>
      <c r="L5" s="175" t="s">
        <v>82</v>
      </c>
      <c r="M5" s="175" t="s">
        <v>14</v>
      </c>
      <c r="N5" s="179" t="s">
        <v>15</v>
      </c>
      <c r="O5" s="175" t="s">
        <v>83</v>
      </c>
      <c r="P5" s="175"/>
      <c r="Q5" s="177"/>
    </row>
    <row r="6" spans="1:21" ht="38.25" customHeight="1" thickBot="1" x14ac:dyDescent="0.25">
      <c r="A6" s="192"/>
      <c r="B6" s="195"/>
      <c r="C6" s="28" t="s">
        <v>95</v>
      </c>
      <c r="D6" s="22" t="s">
        <v>108</v>
      </c>
      <c r="E6" s="158" t="s">
        <v>95</v>
      </c>
      <c r="F6" s="155" t="s">
        <v>108</v>
      </c>
      <c r="G6" s="158" t="s">
        <v>95</v>
      </c>
      <c r="H6" s="155" t="s">
        <v>108</v>
      </c>
      <c r="I6" s="158" t="s">
        <v>95</v>
      </c>
      <c r="J6" s="155" t="s">
        <v>108</v>
      </c>
      <c r="K6" s="176"/>
      <c r="L6" s="176"/>
      <c r="M6" s="176"/>
      <c r="N6" s="180"/>
      <c r="O6" s="181"/>
      <c r="P6" s="176"/>
      <c r="Q6" s="178"/>
    </row>
    <row r="7" spans="1:21" ht="27.75" customHeight="1" thickBot="1" x14ac:dyDescent="0.25">
      <c r="A7" s="115">
        <v>1</v>
      </c>
      <c r="B7" s="116">
        <v>2</v>
      </c>
      <c r="C7" s="117">
        <v>3</v>
      </c>
      <c r="D7" s="117">
        <v>4</v>
      </c>
      <c r="E7" s="117">
        <v>5</v>
      </c>
      <c r="F7" s="117">
        <v>6</v>
      </c>
      <c r="G7" s="117">
        <v>7</v>
      </c>
      <c r="H7" s="117">
        <v>8</v>
      </c>
      <c r="I7" s="117">
        <v>9</v>
      </c>
      <c r="J7" s="117">
        <v>10</v>
      </c>
      <c r="K7" s="116">
        <v>11</v>
      </c>
      <c r="L7" s="116">
        <v>12</v>
      </c>
      <c r="M7" s="117">
        <v>13</v>
      </c>
      <c r="N7" s="116">
        <v>14</v>
      </c>
      <c r="O7" s="116">
        <v>15</v>
      </c>
      <c r="P7" s="116">
        <v>16</v>
      </c>
      <c r="Q7" s="118">
        <v>17</v>
      </c>
      <c r="S7" s="142"/>
      <c r="T7" s="142"/>
      <c r="U7" s="142"/>
    </row>
    <row r="8" spans="1:21" ht="43.5" customHeight="1" x14ac:dyDescent="0.2">
      <c r="A8" s="29">
        <v>1</v>
      </c>
      <c r="B8" s="30" t="s">
        <v>105</v>
      </c>
      <c r="C8" s="31">
        <f>E8+G8+I8</f>
        <v>1</v>
      </c>
      <c r="D8" s="31">
        <f>F8+H8+J8</f>
        <v>2</v>
      </c>
      <c r="E8" s="225"/>
      <c r="F8" s="32"/>
      <c r="G8" s="225">
        <v>1</v>
      </c>
      <c r="H8" s="32">
        <v>2</v>
      </c>
      <c r="I8" s="225"/>
      <c r="J8" s="32"/>
      <c r="K8" s="31">
        <f>IF((F8+H8+J8)&gt;=SUM(L8:O8),SUM(L8:O8),"ХАТО")</f>
        <v>2</v>
      </c>
      <c r="L8" s="32"/>
      <c r="M8" s="32">
        <v>2</v>
      </c>
      <c r="N8" s="32"/>
      <c r="O8" s="32"/>
      <c r="P8" s="32"/>
      <c r="Q8" s="33"/>
      <c r="S8" s="142"/>
      <c r="T8" s="142"/>
      <c r="U8" s="142"/>
    </row>
    <row r="9" spans="1:21" s="17" customFormat="1" ht="36" customHeight="1" x14ac:dyDescent="0.2">
      <c r="A9" s="34">
        <v>2</v>
      </c>
      <c r="B9" s="15" t="s">
        <v>100</v>
      </c>
      <c r="C9" s="6">
        <f t="shared" ref="C9:D13" si="0">E9+G9+I9</f>
        <v>22</v>
      </c>
      <c r="D9" s="6">
        <f t="shared" si="0"/>
        <v>18</v>
      </c>
      <c r="E9" s="225"/>
      <c r="F9" s="16"/>
      <c r="G9" s="225">
        <v>9</v>
      </c>
      <c r="H9" s="16">
        <v>3</v>
      </c>
      <c r="I9" s="225">
        <v>13</v>
      </c>
      <c r="J9" s="16">
        <v>15</v>
      </c>
      <c r="K9" s="6">
        <f>IF((F9+H9+J9)&gt;=SUM(L9:O9),SUM(L9:O9),"ХАТО")</f>
        <v>18</v>
      </c>
      <c r="L9" s="16"/>
      <c r="M9" s="16">
        <v>18</v>
      </c>
      <c r="N9" s="16"/>
      <c r="O9" s="16"/>
      <c r="P9" s="16"/>
      <c r="Q9" s="35"/>
      <c r="S9" s="44"/>
      <c r="T9" s="44"/>
      <c r="U9" s="44"/>
    </row>
    <row r="10" spans="1:21" ht="36" customHeight="1" x14ac:dyDescent="0.2">
      <c r="A10" s="36">
        <v>3</v>
      </c>
      <c r="B10" s="14" t="s">
        <v>101</v>
      </c>
      <c r="C10" s="6">
        <f t="shared" si="0"/>
        <v>140</v>
      </c>
      <c r="D10" s="6">
        <f t="shared" si="0"/>
        <v>158</v>
      </c>
      <c r="E10" s="225">
        <v>139</v>
      </c>
      <c r="F10" s="10">
        <v>157</v>
      </c>
      <c r="G10" s="225">
        <v>1</v>
      </c>
      <c r="H10" s="10">
        <v>1</v>
      </c>
      <c r="I10" s="225"/>
      <c r="J10" s="10"/>
      <c r="K10" s="6">
        <f t="shared" ref="K10:K16" si="1">IF((F10+H10+J10)&gt;=SUM(L10:O10),SUM(L10:O10),"ХАТО")</f>
        <v>158</v>
      </c>
      <c r="L10" s="10">
        <v>151</v>
      </c>
      <c r="M10" s="10"/>
      <c r="N10" s="10">
        <v>7</v>
      </c>
      <c r="O10" s="10"/>
      <c r="P10" s="10"/>
      <c r="Q10" s="37"/>
      <c r="S10" s="142"/>
      <c r="T10" s="142"/>
      <c r="U10" s="142"/>
    </row>
    <row r="11" spans="1:21" ht="36" customHeight="1" x14ac:dyDescent="0.2">
      <c r="A11" s="36">
        <v>4</v>
      </c>
      <c r="B11" s="14" t="s">
        <v>102</v>
      </c>
      <c r="C11" s="6">
        <f t="shared" si="0"/>
        <v>10</v>
      </c>
      <c r="D11" s="6">
        <f t="shared" si="0"/>
        <v>16</v>
      </c>
      <c r="E11" s="225"/>
      <c r="F11" s="10"/>
      <c r="G11" s="225">
        <v>2</v>
      </c>
      <c r="H11" s="10">
        <v>1</v>
      </c>
      <c r="I11" s="225">
        <v>8</v>
      </c>
      <c r="J11" s="10">
        <v>15</v>
      </c>
      <c r="K11" s="6">
        <f t="shared" si="1"/>
        <v>16</v>
      </c>
      <c r="L11" s="10">
        <v>6</v>
      </c>
      <c r="M11" s="10">
        <v>10</v>
      </c>
      <c r="N11" s="10"/>
      <c r="O11" s="10"/>
      <c r="P11" s="10"/>
      <c r="Q11" s="37"/>
      <c r="S11" s="142"/>
      <c r="T11" s="142"/>
      <c r="U11" s="142"/>
    </row>
    <row r="12" spans="1:21" ht="36" customHeight="1" x14ac:dyDescent="0.2">
      <c r="A12" s="36">
        <v>5</v>
      </c>
      <c r="B12" s="14" t="s">
        <v>103</v>
      </c>
      <c r="C12" s="6">
        <f t="shared" si="0"/>
        <v>47</v>
      </c>
      <c r="D12" s="6">
        <f t="shared" si="0"/>
        <v>36</v>
      </c>
      <c r="E12" s="225"/>
      <c r="F12" s="10"/>
      <c r="G12" s="225">
        <v>26</v>
      </c>
      <c r="H12" s="10">
        <v>26</v>
      </c>
      <c r="I12" s="225">
        <v>21</v>
      </c>
      <c r="J12" s="10">
        <v>10</v>
      </c>
      <c r="K12" s="6">
        <f t="shared" si="1"/>
        <v>36</v>
      </c>
      <c r="L12" s="10">
        <v>36</v>
      </c>
      <c r="M12" s="10"/>
      <c r="N12" s="10"/>
      <c r="O12" s="10"/>
      <c r="P12" s="10"/>
      <c r="Q12" s="37"/>
      <c r="S12" s="142"/>
      <c r="T12" s="142"/>
      <c r="U12" s="142"/>
    </row>
    <row r="13" spans="1:21" ht="36" customHeight="1" x14ac:dyDescent="0.2">
      <c r="A13" s="36">
        <v>6</v>
      </c>
      <c r="B13" s="14" t="s">
        <v>79</v>
      </c>
      <c r="C13" s="6">
        <f t="shared" si="0"/>
        <v>72</v>
      </c>
      <c r="D13" s="6">
        <f t="shared" si="0"/>
        <v>10</v>
      </c>
      <c r="E13" s="225"/>
      <c r="F13" s="10"/>
      <c r="G13" s="225">
        <v>71</v>
      </c>
      <c r="H13" s="10"/>
      <c r="I13" s="225">
        <v>1</v>
      </c>
      <c r="J13" s="10">
        <v>10</v>
      </c>
      <c r="K13" s="6">
        <f t="shared" si="1"/>
        <v>10</v>
      </c>
      <c r="L13" s="10">
        <v>10</v>
      </c>
      <c r="M13" s="10"/>
      <c r="N13" s="10"/>
      <c r="O13" s="10"/>
      <c r="P13" s="10"/>
      <c r="Q13" s="37"/>
      <c r="S13" s="142"/>
      <c r="T13" s="142"/>
      <c r="U13" s="142"/>
    </row>
    <row r="14" spans="1:21" ht="36" customHeight="1" x14ac:dyDescent="0.2">
      <c r="A14" s="36">
        <v>7</v>
      </c>
      <c r="B14" s="14"/>
      <c r="C14" s="6">
        <f t="shared" ref="C14:C16" si="2">E14+G14+I14</f>
        <v>0</v>
      </c>
      <c r="D14" s="6">
        <f t="shared" ref="D14:D16" si="3">F14+H14+J14</f>
        <v>0</v>
      </c>
      <c r="E14" s="10"/>
      <c r="F14" s="10"/>
      <c r="G14" s="10"/>
      <c r="H14" s="10"/>
      <c r="I14" s="10"/>
      <c r="J14" s="10"/>
      <c r="K14" s="6">
        <f t="shared" si="1"/>
        <v>0</v>
      </c>
      <c r="L14" s="10"/>
      <c r="M14" s="10"/>
      <c r="N14" s="10"/>
      <c r="O14" s="10"/>
      <c r="P14" s="10"/>
      <c r="Q14" s="37"/>
      <c r="S14" s="142"/>
      <c r="T14" s="142"/>
      <c r="U14" s="142"/>
    </row>
    <row r="15" spans="1:21" ht="36" customHeight="1" x14ac:dyDescent="0.2">
      <c r="A15" s="36">
        <v>8</v>
      </c>
      <c r="B15" s="14"/>
      <c r="C15" s="6">
        <f t="shared" si="2"/>
        <v>0</v>
      </c>
      <c r="D15" s="6">
        <f t="shared" si="3"/>
        <v>0</v>
      </c>
      <c r="E15" s="10"/>
      <c r="F15" s="10"/>
      <c r="G15" s="10"/>
      <c r="H15" s="10"/>
      <c r="I15" s="10"/>
      <c r="J15" s="10"/>
      <c r="K15" s="6">
        <f t="shared" si="1"/>
        <v>0</v>
      </c>
      <c r="L15" s="10"/>
      <c r="M15" s="10"/>
      <c r="N15" s="10"/>
      <c r="O15" s="10"/>
      <c r="P15" s="10"/>
      <c r="Q15" s="37"/>
      <c r="S15" s="142"/>
      <c r="T15" s="142"/>
      <c r="U15" s="142"/>
    </row>
    <row r="16" spans="1:21" ht="36" customHeight="1" x14ac:dyDescent="0.2">
      <c r="A16" s="36">
        <v>9</v>
      </c>
      <c r="B16" s="14"/>
      <c r="C16" s="6">
        <f t="shared" si="2"/>
        <v>0</v>
      </c>
      <c r="D16" s="6">
        <f t="shared" si="3"/>
        <v>0</v>
      </c>
      <c r="E16" s="10"/>
      <c r="F16" s="10"/>
      <c r="G16" s="10"/>
      <c r="H16" s="10"/>
      <c r="I16" s="10"/>
      <c r="J16" s="10"/>
      <c r="K16" s="6">
        <f t="shared" si="1"/>
        <v>0</v>
      </c>
      <c r="L16" s="10"/>
      <c r="M16" s="10"/>
      <c r="N16" s="10"/>
      <c r="O16" s="10"/>
      <c r="P16" s="10"/>
      <c r="Q16" s="37"/>
      <c r="S16" s="142"/>
      <c r="T16" s="142"/>
      <c r="U16" s="142"/>
    </row>
    <row r="17" spans="1:21" s="18" customFormat="1" ht="36" customHeight="1" thickBot="1" x14ac:dyDescent="0.25">
      <c r="A17" s="188" t="s">
        <v>9</v>
      </c>
      <c r="B17" s="189"/>
      <c r="C17" s="95">
        <f t="shared" ref="C17:N17" si="4">SUM(C8:C16)</f>
        <v>292</v>
      </c>
      <c r="D17" s="96">
        <f t="shared" si="4"/>
        <v>240</v>
      </c>
      <c r="E17" s="95">
        <f t="shared" si="4"/>
        <v>139</v>
      </c>
      <c r="F17" s="95">
        <f t="shared" si="4"/>
        <v>157</v>
      </c>
      <c r="G17" s="95">
        <f t="shared" si="4"/>
        <v>110</v>
      </c>
      <c r="H17" s="95">
        <f t="shared" si="4"/>
        <v>33</v>
      </c>
      <c r="I17" s="96">
        <f t="shared" si="4"/>
        <v>43</v>
      </c>
      <c r="J17" s="96">
        <f t="shared" si="4"/>
        <v>50</v>
      </c>
      <c r="K17" s="95">
        <f t="shared" si="4"/>
        <v>240</v>
      </c>
      <c r="L17" s="119">
        <f t="shared" si="4"/>
        <v>203</v>
      </c>
      <c r="M17" s="119">
        <f t="shared" si="4"/>
        <v>30</v>
      </c>
      <c r="N17" s="119">
        <f t="shared" si="4"/>
        <v>7</v>
      </c>
      <c r="O17" s="119">
        <f>IF(SUM(O8:O16)='3 жадвал'!S24,SUM(O8:O16),"ХАТО")</f>
        <v>0</v>
      </c>
      <c r="P17" s="96">
        <f>SUM(P8:P16)</f>
        <v>0</v>
      </c>
      <c r="Q17" s="97">
        <f>SUM(Q8:Q16)</f>
        <v>0</v>
      </c>
      <c r="S17" s="141"/>
      <c r="T17" s="141"/>
      <c r="U17" s="141"/>
    </row>
    <row r="18" spans="1:21" ht="54" customHeight="1" x14ac:dyDescent="0.2">
      <c r="A18" s="19"/>
      <c r="B18" s="19"/>
      <c r="C18" s="19"/>
      <c r="D18" s="19"/>
      <c r="E18" s="186"/>
      <c r="F18" s="186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</row>
    <row r="19" spans="1:21" s="18" customFormat="1" x14ac:dyDescent="0.3">
      <c r="B19" s="20"/>
      <c r="C19" s="40"/>
      <c r="D19" s="20"/>
      <c r="E19" s="20"/>
      <c r="F19" s="20"/>
      <c r="K19" s="20"/>
      <c r="L19" s="21"/>
      <c r="M19" s="21"/>
      <c r="N19" s="21"/>
      <c r="O19" s="21"/>
    </row>
    <row r="21" spans="1:21" ht="0.75" customHeight="1" x14ac:dyDescent="0.2"/>
    <row r="22" spans="1:21" ht="35.25" hidden="1" customHeight="1" x14ac:dyDescent="0.2">
      <c r="A22" s="185"/>
      <c r="B22" s="185"/>
      <c r="C22" s="185"/>
      <c r="D22" s="185"/>
      <c r="E22" s="185"/>
      <c r="F22" s="185"/>
      <c r="G22" s="185"/>
      <c r="H22" s="185"/>
      <c r="I22" s="185"/>
      <c r="J22" s="185"/>
      <c r="K22" s="185"/>
      <c r="L22" s="185"/>
      <c r="M22" s="185"/>
      <c r="N22" s="185"/>
      <c r="O22" s="185"/>
      <c r="P22" s="185"/>
      <c r="Q22" s="185"/>
    </row>
    <row r="23" spans="1:21" hidden="1" x14ac:dyDescent="0.2"/>
    <row r="24" spans="1:21" hidden="1" x14ac:dyDescent="0.2"/>
    <row r="25" spans="1:21" hidden="1" x14ac:dyDescent="0.2"/>
    <row r="26" spans="1:21" ht="9" hidden="1" customHeight="1" x14ac:dyDescent="0.2"/>
    <row r="27" spans="1:21" hidden="1" x14ac:dyDescent="0.2"/>
    <row r="28" spans="1:21" hidden="1" x14ac:dyDescent="0.2"/>
    <row r="29" spans="1:21" ht="63.75" hidden="1" customHeight="1" x14ac:dyDescent="0.2"/>
    <row r="30" spans="1:21" ht="27" hidden="1" customHeight="1" x14ac:dyDescent="0.2"/>
    <row r="31" spans="1:21" hidden="1" x14ac:dyDescent="0.2"/>
    <row r="32" spans="1:21" hidden="1" x14ac:dyDescent="0.2"/>
    <row r="33" spans="12:12" hidden="1" x14ac:dyDescent="0.2"/>
    <row r="34" spans="12:12" hidden="1" x14ac:dyDescent="0.2"/>
    <row r="35" spans="12:12" hidden="1" x14ac:dyDescent="0.2"/>
    <row r="36" spans="12:12" hidden="1" x14ac:dyDescent="0.2"/>
    <row r="39" spans="12:12" x14ac:dyDescent="0.2">
      <c r="L39" s="143"/>
    </row>
  </sheetData>
  <sheetProtection algorithmName="SHA-512" hashValue="Kuz2E3/G+kYICwiQsDDJUCqJzqYl6Eg5wD3CD9BGYhXduB3+mlLCW1MiJ4Nep3SC3hbcJl0/Y0QuqoGJXVvvcw==" saltValue="QSEk40+CHKMzTH+PRO4KVw==" spinCount="100000" sheet="1" formatCells="0" formatColumns="0" formatRows="0" insertColumns="0" insertHyperlinks="0" deleteColumns="0" sort="0" autoFilter="0" pivotTables="0"/>
  <mergeCells count="21">
    <mergeCell ref="A22:Q22"/>
    <mergeCell ref="E18:F18"/>
    <mergeCell ref="E4:F5"/>
    <mergeCell ref="G4:H5"/>
    <mergeCell ref="I4:J5"/>
    <mergeCell ref="K4:K6"/>
    <mergeCell ref="A17:B17"/>
    <mergeCell ref="A3:A6"/>
    <mergeCell ref="B3:B6"/>
    <mergeCell ref="C3:D5"/>
    <mergeCell ref="A1:Q1"/>
    <mergeCell ref="L4:O4"/>
    <mergeCell ref="P4:P6"/>
    <mergeCell ref="Q4:Q6"/>
    <mergeCell ref="L5:L6"/>
    <mergeCell ref="N5:N6"/>
    <mergeCell ref="O5:O6"/>
    <mergeCell ref="E3:J3"/>
    <mergeCell ref="K3:Q3"/>
    <mergeCell ref="M5:M6"/>
    <mergeCell ref="P2:Q2"/>
  </mergeCells>
  <printOptions horizontalCentered="1"/>
  <pageMargins left="0.23622047244094491" right="0.23622047244094491" top="0.39370078740157483" bottom="0.39370078740157483" header="0" footer="0"/>
  <pageSetup paperSize="9" scale="54" fitToHeight="0" orientation="landscape" r:id="rId1"/>
  <ignoredErrors>
    <ignoredError sqref="K13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CC00"/>
    <pageSetUpPr fitToPage="1"/>
  </sheetPr>
  <dimension ref="A1:AE31"/>
  <sheetViews>
    <sheetView view="pageBreakPreview" zoomScale="64" zoomScaleNormal="70" zoomScaleSheetLayoutView="64" workbookViewId="0">
      <selection activeCell="C19" sqref="C19"/>
    </sheetView>
  </sheetViews>
  <sheetFormatPr defaultRowHeight="20.25" x14ac:dyDescent="0.3"/>
  <cols>
    <col min="1" max="1" width="6.42578125" style="42" customWidth="1"/>
    <col min="2" max="2" width="22.85546875" style="42" customWidth="1"/>
    <col min="3" max="8" width="12.140625" style="42" customWidth="1"/>
    <col min="9" max="10" width="17" style="42" customWidth="1"/>
    <col min="11" max="11" width="11.42578125" style="42" customWidth="1"/>
    <col min="12" max="12" width="11.42578125" style="56" customWidth="1"/>
    <col min="13" max="15" width="11.42578125" style="42" customWidth="1"/>
    <col min="16" max="17" width="16" style="42" customWidth="1"/>
    <col min="18" max="18" width="21.28515625" style="42" customWidth="1"/>
    <col min="19" max="19" width="13.28515625" style="42" customWidth="1"/>
    <col min="20" max="20" width="10.7109375" style="42" customWidth="1"/>
    <col min="21" max="21" width="10.7109375" style="17" customWidth="1"/>
    <col min="22" max="22" width="10.7109375" style="42" customWidth="1"/>
    <col min="23" max="23" width="10.7109375" style="41" customWidth="1"/>
    <col min="24" max="25" width="0" style="41" hidden="1" customWidth="1"/>
    <col min="26" max="26" width="12" style="41" hidden="1" customWidth="1"/>
    <col min="27" max="27" width="12.5703125" style="41" hidden="1" customWidth="1"/>
    <col min="28" max="32" width="0" style="42" hidden="1" customWidth="1"/>
    <col min="33" max="16384" width="9.140625" style="42"/>
  </cols>
  <sheetData>
    <row r="1" spans="1:31" ht="74.25" customHeight="1" x14ac:dyDescent="0.3">
      <c r="A1" s="162" t="s">
        <v>110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</row>
    <row r="2" spans="1:31" ht="21" thickBot="1" x14ac:dyDescent="0.35">
      <c r="A2" s="43"/>
      <c r="B2" s="44"/>
      <c r="C2" s="44"/>
      <c r="D2" s="44"/>
      <c r="E2" s="44"/>
      <c r="F2" s="44"/>
      <c r="G2" s="44"/>
      <c r="H2" s="44"/>
      <c r="I2" s="44"/>
      <c r="J2" s="44"/>
      <c r="K2" s="44"/>
      <c r="L2" s="45"/>
      <c r="M2" s="44"/>
      <c r="N2" s="44"/>
      <c r="O2" s="44"/>
      <c r="P2" s="44"/>
      <c r="Q2" s="44"/>
      <c r="R2" s="44"/>
      <c r="S2" s="44"/>
      <c r="T2" s="44"/>
      <c r="U2" s="44"/>
      <c r="V2" s="205" t="s">
        <v>68</v>
      </c>
      <c r="W2" s="205"/>
    </row>
    <row r="3" spans="1:31" ht="26.25" customHeight="1" x14ac:dyDescent="0.3">
      <c r="A3" s="170" t="s">
        <v>69</v>
      </c>
      <c r="B3" s="165" t="s">
        <v>16</v>
      </c>
      <c r="C3" s="163" t="s">
        <v>10</v>
      </c>
      <c r="D3" s="163"/>
      <c r="E3" s="165" t="s">
        <v>31</v>
      </c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6"/>
    </row>
    <row r="4" spans="1:31" ht="22.5" customHeight="1" x14ac:dyDescent="0.3">
      <c r="A4" s="171"/>
      <c r="B4" s="168"/>
      <c r="C4" s="164"/>
      <c r="D4" s="164"/>
      <c r="E4" s="164" t="s">
        <v>32</v>
      </c>
      <c r="F4" s="164"/>
      <c r="G4" s="164"/>
      <c r="H4" s="164"/>
      <c r="I4" s="168" t="s">
        <v>111</v>
      </c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4" t="s">
        <v>33</v>
      </c>
      <c r="U4" s="164"/>
      <c r="V4" s="164" t="s">
        <v>92</v>
      </c>
      <c r="W4" s="167"/>
    </row>
    <row r="5" spans="1:31" ht="42" customHeight="1" x14ac:dyDescent="0.3">
      <c r="A5" s="171"/>
      <c r="B5" s="168"/>
      <c r="C5" s="164"/>
      <c r="D5" s="164"/>
      <c r="E5" s="164" t="s">
        <v>90</v>
      </c>
      <c r="F5" s="164"/>
      <c r="G5" s="164" t="s">
        <v>89</v>
      </c>
      <c r="H5" s="164"/>
      <c r="I5" s="164" t="s">
        <v>91</v>
      </c>
      <c r="J5" s="164" t="s">
        <v>8</v>
      </c>
      <c r="K5" s="168" t="s">
        <v>34</v>
      </c>
      <c r="L5" s="168"/>
      <c r="M5" s="168"/>
      <c r="N5" s="168"/>
      <c r="O5" s="168"/>
      <c r="P5" s="164" t="s">
        <v>104</v>
      </c>
      <c r="Q5" s="164" t="s">
        <v>35</v>
      </c>
      <c r="R5" s="164" t="s">
        <v>76</v>
      </c>
      <c r="S5" s="164" t="s">
        <v>36</v>
      </c>
      <c r="T5" s="164"/>
      <c r="U5" s="164"/>
      <c r="V5" s="164"/>
      <c r="W5" s="167"/>
    </row>
    <row r="6" spans="1:31" ht="29.25" customHeight="1" x14ac:dyDescent="0.3">
      <c r="A6" s="171"/>
      <c r="B6" s="168"/>
      <c r="C6" s="164"/>
      <c r="D6" s="164"/>
      <c r="E6" s="164"/>
      <c r="F6" s="164"/>
      <c r="G6" s="164"/>
      <c r="H6" s="164"/>
      <c r="I6" s="164"/>
      <c r="J6" s="164"/>
      <c r="K6" s="168" t="s">
        <v>10</v>
      </c>
      <c r="L6" s="168" t="s">
        <v>37</v>
      </c>
      <c r="M6" s="168"/>
      <c r="N6" s="164" t="s">
        <v>88</v>
      </c>
      <c r="O6" s="164" t="s">
        <v>38</v>
      </c>
      <c r="P6" s="164"/>
      <c r="Q6" s="164"/>
      <c r="R6" s="164"/>
      <c r="S6" s="164"/>
      <c r="T6" s="164"/>
      <c r="U6" s="164"/>
      <c r="V6" s="164"/>
      <c r="W6" s="167"/>
    </row>
    <row r="7" spans="1:31" ht="57.75" customHeight="1" thickBot="1" x14ac:dyDescent="0.35">
      <c r="A7" s="172"/>
      <c r="B7" s="169"/>
      <c r="C7" s="22" t="s">
        <v>95</v>
      </c>
      <c r="D7" s="22" t="s">
        <v>108</v>
      </c>
      <c r="E7" s="155" t="s">
        <v>95</v>
      </c>
      <c r="F7" s="155" t="s">
        <v>108</v>
      </c>
      <c r="G7" s="155" t="s">
        <v>95</v>
      </c>
      <c r="H7" s="155" t="s">
        <v>108</v>
      </c>
      <c r="I7" s="202"/>
      <c r="J7" s="202"/>
      <c r="K7" s="169"/>
      <c r="L7" s="46" t="s">
        <v>39</v>
      </c>
      <c r="M7" s="47" t="s">
        <v>40</v>
      </c>
      <c r="N7" s="202"/>
      <c r="O7" s="202"/>
      <c r="P7" s="202"/>
      <c r="Q7" s="202"/>
      <c r="R7" s="202"/>
      <c r="S7" s="202"/>
      <c r="T7" s="155" t="s">
        <v>95</v>
      </c>
      <c r="U7" s="155" t="s">
        <v>108</v>
      </c>
      <c r="V7" s="155" t="s">
        <v>95</v>
      </c>
      <c r="W7" s="155" t="s">
        <v>108</v>
      </c>
    </row>
    <row r="8" spans="1:31" ht="24" customHeight="1" thickBot="1" x14ac:dyDescent="0.35">
      <c r="A8" s="24">
        <v>1</v>
      </c>
      <c r="B8" s="25">
        <v>2</v>
      </c>
      <c r="C8" s="25">
        <v>3</v>
      </c>
      <c r="D8" s="25">
        <v>4</v>
      </c>
      <c r="E8" s="25">
        <v>5</v>
      </c>
      <c r="F8" s="25">
        <v>6</v>
      </c>
      <c r="G8" s="25">
        <v>7</v>
      </c>
      <c r="H8" s="25">
        <v>8</v>
      </c>
      <c r="I8" s="60">
        <v>9</v>
      </c>
      <c r="J8" s="61">
        <v>10</v>
      </c>
      <c r="K8" s="25">
        <v>11</v>
      </c>
      <c r="L8" s="62">
        <v>12</v>
      </c>
      <c r="M8" s="61">
        <v>13</v>
      </c>
      <c r="N8" s="61">
        <v>14</v>
      </c>
      <c r="O8" s="61">
        <v>15</v>
      </c>
      <c r="P8" s="61">
        <v>16</v>
      </c>
      <c r="Q8" s="61">
        <v>17</v>
      </c>
      <c r="R8" s="63">
        <v>18</v>
      </c>
      <c r="S8" s="61">
        <v>19</v>
      </c>
      <c r="T8" s="25">
        <v>20</v>
      </c>
      <c r="U8" s="25">
        <v>21</v>
      </c>
      <c r="V8" s="25">
        <v>22</v>
      </c>
      <c r="W8" s="26">
        <v>23</v>
      </c>
      <c r="X8" s="41" t="s">
        <v>2</v>
      </c>
      <c r="Y8" s="41" t="s">
        <v>1</v>
      </c>
      <c r="Z8" s="41" t="s">
        <v>3</v>
      </c>
      <c r="AC8" s="17"/>
      <c r="AD8" s="17"/>
    </row>
    <row r="9" spans="1:31" ht="52.5" customHeight="1" x14ac:dyDescent="0.3">
      <c r="A9" s="64">
        <v>1</v>
      </c>
      <c r="B9" s="65" t="s">
        <v>17</v>
      </c>
      <c r="C9" s="66">
        <f>E9+G9</f>
        <v>1</v>
      </c>
      <c r="D9" s="66">
        <f>IF(((F9+H9)-(I9+J9+K9))+((F9+H9)-(P9+Q9+R9+S9))=0,F9+H9,"ХАТО")</f>
        <v>4</v>
      </c>
      <c r="E9" s="225">
        <v>1</v>
      </c>
      <c r="F9" s="145">
        <v>4</v>
      </c>
      <c r="G9" s="145"/>
      <c r="H9" s="145"/>
      <c r="I9" s="147"/>
      <c r="J9" s="147">
        <v>4</v>
      </c>
      <c r="K9" s="66">
        <f>L9+M9+N9+O9</f>
        <v>0</v>
      </c>
      <c r="L9" s="148"/>
      <c r="M9" s="149"/>
      <c r="N9" s="148"/>
      <c r="O9" s="149"/>
      <c r="P9" s="145">
        <v>4</v>
      </c>
      <c r="Q9" s="146"/>
      <c r="R9" s="146"/>
      <c r="S9" s="150"/>
      <c r="T9" s="150"/>
      <c r="U9" s="146"/>
      <c r="V9" s="67"/>
      <c r="W9" s="68"/>
      <c r="X9" s="41" t="e">
        <f>I9+J9+K9-#REF!</f>
        <v>#REF!</v>
      </c>
      <c r="Y9" s="41" t="e">
        <f>#REF!-#REF!-#REF!</f>
        <v>#REF!</v>
      </c>
      <c r="Z9" s="41" t="e">
        <f>P9+Q9+R9+S9-#REF!</f>
        <v>#REF!</v>
      </c>
      <c r="AA9" s="41" t="e">
        <f>P9+Q9+R9+S9-#REF!</f>
        <v>#REF!</v>
      </c>
      <c r="AB9" s="51"/>
      <c r="AC9" s="17" t="e">
        <f>#REF!+#REF!</f>
        <v>#REF!</v>
      </c>
      <c r="AD9" s="17" t="e">
        <f>AC9-#REF!</f>
        <v>#REF!</v>
      </c>
      <c r="AE9" s="16"/>
    </row>
    <row r="10" spans="1:31" ht="37.5" customHeight="1" x14ac:dyDescent="0.3">
      <c r="A10" s="34">
        <v>2</v>
      </c>
      <c r="B10" s="52" t="s">
        <v>18</v>
      </c>
      <c r="C10" s="49">
        <f t="shared" ref="C10:D23" si="0">E10+G10</f>
        <v>2</v>
      </c>
      <c r="D10" s="49">
        <f t="shared" si="0"/>
        <v>3</v>
      </c>
      <c r="E10" s="225">
        <v>2</v>
      </c>
      <c r="F10" s="145">
        <v>3</v>
      </c>
      <c r="G10" s="145"/>
      <c r="H10" s="145"/>
      <c r="I10" s="147"/>
      <c r="J10" s="147">
        <v>3</v>
      </c>
      <c r="K10" s="49">
        <f t="shared" ref="K10:K23" si="1">L10+M10+N10+O10</f>
        <v>0</v>
      </c>
      <c r="L10" s="148"/>
      <c r="M10" s="148"/>
      <c r="N10" s="148"/>
      <c r="O10" s="148"/>
      <c r="P10" s="145">
        <v>3</v>
      </c>
      <c r="Q10" s="146"/>
      <c r="R10" s="146"/>
      <c r="S10" s="150"/>
      <c r="T10" s="151"/>
      <c r="U10" s="146"/>
      <c r="V10" s="50"/>
      <c r="W10" s="69"/>
      <c r="X10" s="41" t="e">
        <f>I10+J10+K10-#REF!</f>
        <v>#REF!</v>
      </c>
      <c r="Y10" s="41" t="e">
        <f>#REF!-#REF!-#REF!</f>
        <v>#REF!</v>
      </c>
      <c r="Z10" s="41" t="e">
        <f>P10+Q10+R10+S10-#REF!</f>
        <v>#REF!</v>
      </c>
      <c r="AA10" s="41" t="e">
        <f>P10+Q10+R10+S10-#REF!</f>
        <v>#REF!</v>
      </c>
      <c r="AB10" s="53"/>
      <c r="AC10" s="17" t="e">
        <f>#REF!+#REF!</f>
        <v>#REF!</v>
      </c>
      <c r="AD10" s="17" t="e">
        <f>AC10-#REF!</f>
        <v>#REF!</v>
      </c>
      <c r="AE10" s="16"/>
    </row>
    <row r="11" spans="1:31" ht="37.5" customHeight="1" x14ac:dyDescent="0.3">
      <c r="A11" s="34">
        <v>3</v>
      </c>
      <c r="B11" s="52" t="s">
        <v>19</v>
      </c>
      <c r="C11" s="49">
        <f t="shared" si="0"/>
        <v>2</v>
      </c>
      <c r="D11" s="49">
        <f t="shared" si="0"/>
        <v>0</v>
      </c>
      <c r="E11" s="225">
        <v>2</v>
      </c>
      <c r="F11" s="145"/>
      <c r="G11" s="145"/>
      <c r="H11" s="145"/>
      <c r="I11" s="147"/>
      <c r="J11" s="147"/>
      <c r="K11" s="49">
        <f t="shared" si="1"/>
        <v>0</v>
      </c>
      <c r="L11" s="149"/>
      <c r="M11" s="149"/>
      <c r="N11" s="149"/>
      <c r="O11" s="149"/>
      <c r="P11" s="145"/>
      <c r="Q11" s="146"/>
      <c r="R11" s="146"/>
      <c r="S11" s="150"/>
      <c r="T11" s="151"/>
      <c r="U11" s="146"/>
      <c r="V11" s="50"/>
      <c r="W11" s="69"/>
      <c r="X11" s="41" t="e">
        <f>I11+J11+K11-#REF!</f>
        <v>#REF!</v>
      </c>
      <c r="Y11" s="41" t="e">
        <f>#REF!-#REF!-#REF!</f>
        <v>#REF!</v>
      </c>
      <c r="Z11" s="41" t="e">
        <f>P11+Q11+R11+S11-#REF!</f>
        <v>#REF!</v>
      </c>
      <c r="AA11" s="41" t="e">
        <f>P11+Q11+R11+S11-#REF!</f>
        <v>#REF!</v>
      </c>
      <c r="AB11" s="53"/>
      <c r="AC11" s="17" t="e">
        <f>#REF!+#REF!</f>
        <v>#REF!</v>
      </c>
      <c r="AD11" s="17" t="e">
        <f>AC11-#REF!</f>
        <v>#REF!</v>
      </c>
      <c r="AE11" s="16"/>
    </row>
    <row r="12" spans="1:31" ht="37.5" customHeight="1" x14ac:dyDescent="0.3">
      <c r="A12" s="34">
        <v>4</v>
      </c>
      <c r="B12" s="52" t="s">
        <v>20</v>
      </c>
      <c r="C12" s="49">
        <f t="shared" si="0"/>
        <v>2</v>
      </c>
      <c r="D12" s="49">
        <f t="shared" si="0"/>
        <v>2</v>
      </c>
      <c r="E12" s="225">
        <v>2</v>
      </c>
      <c r="F12" s="145">
        <v>2</v>
      </c>
      <c r="G12" s="145"/>
      <c r="H12" s="145"/>
      <c r="I12" s="147"/>
      <c r="J12" s="147">
        <v>2</v>
      </c>
      <c r="K12" s="49">
        <f t="shared" si="1"/>
        <v>0</v>
      </c>
      <c r="L12" s="148"/>
      <c r="M12" s="148"/>
      <c r="N12" s="148"/>
      <c r="O12" s="148"/>
      <c r="P12" s="145">
        <v>2</v>
      </c>
      <c r="Q12" s="146"/>
      <c r="R12" s="146"/>
      <c r="S12" s="150"/>
      <c r="T12" s="151"/>
      <c r="U12" s="146"/>
      <c r="V12" s="50"/>
      <c r="W12" s="69"/>
      <c r="X12" s="41" t="e">
        <f>I12+J12+K12-#REF!</f>
        <v>#REF!</v>
      </c>
      <c r="Y12" s="41" t="e">
        <f>#REF!-#REF!-#REF!</f>
        <v>#REF!</v>
      </c>
      <c r="Z12" s="41" t="e">
        <f>P12+Q12+R12+S12-#REF!</f>
        <v>#REF!</v>
      </c>
      <c r="AA12" s="41" t="e">
        <f>P12+Q12+R12+S12-#REF!</f>
        <v>#REF!</v>
      </c>
      <c r="AB12" s="53"/>
      <c r="AC12" s="17" t="e">
        <f>#REF!+#REF!</f>
        <v>#REF!</v>
      </c>
      <c r="AD12" s="17" t="e">
        <f>AC12-#REF!</f>
        <v>#REF!</v>
      </c>
      <c r="AE12" s="53"/>
    </row>
    <row r="13" spans="1:31" ht="37.5" customHeight="1" x14ac:dyDescent="0.3">
      <c r="A13" s="34">
        <v>5</v>
      </c>
      <c r="B13" s="52" t="s">
        <v>21</v>
      </c>
      <c r="C13" s="49">
        <f t="shared" si="0"/>
        <v>2</v>
      </c>
      <c r="D13" s="49">
        <f t="shared" si="0"/>
        <v>2</v>
      </c>
      <c r="E13" s="225">
        <v>2</v>
      </c>
      <c r="F13" s="145">
        <v>2</v>
      </c>
      <c r="G13" s="145"/>
      <c r="H13" s="145"/>
      <c r="I13" s="147"/>
      <c r="J13" s="147">
        <v>2</v>
      </c>
      <c r="K13" s="49">
        <f t="shared" si="1"/>
        <v>0</v>
      </c>
      <c r="L13" s="148"/>
      <c r="M13" s="147"/>
      <c r="N13" s="148"/>
      <c r="O13" s="147"/>
      <c r="P13" s="145">
        <v>2</v>
      </c>
      <c r="Q13" s="146"/>
      <c r="R13" s="146"/>
      <c r="S13" s="150"/>
      <c r="T13" s="151"/>
      <c r="U13" s="146"/>
      <c r="V13" s="50"/>
      <c r="W13" s="69"/>
      <c r="X13" s="41" t="e">
        <f>I13+J13+K13-#REF!</f>
        <v>#REF!</v>
      </c>
      <c r="Y13" s="41" t="e">
        <f>#REF!-#REF!-#REF!</f>
        <v>#REF!</v>
      </c>
      <c r="Z13" s="41" t="e">
        <f>P13+Q13+R13+S13-#REF!</f>
        <v>#REF!</v>
      </c>
      <c r="AA13" s="41" t="e">
        <f>P13+Q13+R13+S13-#REF!</f>
        <v>#REF!</v>
      </c>
      <c r="AB13" s="53">
        <v>32</v>
      </c>
      <c r="AC13" s="17" t="e">
        <f>#REF!+#REF!</f>
        <v>#REF!</v>
      </c>
      <c r="AD13" s="17" t="e">
        <f>AC13-#REF!</f>
        <v>#REF!</v>
      </c>
      <c r="AE13" s="16"/>
    </row>
    <row r="14" spans="1:31" ht="37.5" customHeight="1" x14ac:dyDescent="0.3">
      <c r="A14" s="54">
        <v>6</v>
      </c>
      <c r="B14" s="52" t="s">
        <v>22</v>
      </c>
      <c r="C14" s="49">
        <f t="shared" si="0"/>
        <v>1</v>
      </c>
      <c r="D14" s="49">
        <f t="shared" si="0"/>
        <v>1</v>
      </c>
      <c r="E14" s="225">
        <v>1</v>
      </c>
      <c r="F14" s="145">
        <v>1</v>
      </c>
      <c r="G14" s="145"/>
      <c r="H14" s="145"/>
      <c r="I14" s="147"/>
      <c r="J14" s="147">
        <v>1</v>
      </c>
      <c r="K14" s="49">
        <f t="shared" si="1"/>
        <v>0</v>
      </c>
      <c r="L14" s="148"/>
      <c r="M14" s="147"/>
      <c r="N14" s="148"/>
      <c r="O14" s="147"/>
      <c r="P14" s="145">
        <v>1</v>
      </c>
      <c r="Q14" s="146"/>
      <c r="R14" s="146"/>
      <c r="S14" s="150"/>
      <c r="T14" s="151"/>
      <c r="U14" s="146"/>
      <c r="V14" s="50"/>
      <c r="W14" s="69"/>
      <c r="X14" s="41" t="e">
        <f>I14+J14+K14-#REF!</f>
        <v>#REF!</v>
      </c>
      <c r="Y14" s="41" t="e">
        <f>#REF!-#REF!-#REF!</f>
        <v>#REF!</v>
      </c>
      <c r="Z14" s="41" t="e">
        <f>P14+Q14+R14+S14-#REF!</f>
        <v>#REF!</v>
      </c>
      <c r="AA14" s="41" t="e">
        <f>P14+Q14+R14+S14-#REF!</f>
        <v>#REF!</v>
      </c>
      <c r="AB14" s="53"/>
      <c r="AC14" s="17" t="e">
        <f>#REF!+#REF!</f>
        <v>#REF!</v>
      </c>
      <c r="AD14" s="17" t="e">
        <f>AC14-#REF!</f>
        <v>#REF!</v>
      </c>
      <c r="AE14" s="16"/>
    </row>
    <row r="15" spans="1:31" ht="37.5" customHeight="1" x14ac:dyDescent="0.3">
      <c r="A15" s="54">
        <v>7</v>
      </c>
      <c r="B15" s="52" t="s">
        <v>23</v>
      </c>
      <c r="C15" s="49">
        <f t="shared" si="0"/>
        <v>5</v>
      </c>
      <c r="D15" s="49">
        <f t="shared" si="0"/>
        <v>3</v>
      </c>
      <c r="E15" s="225">
        <v>5</v>
      </c>
      <c r="F15" s="145">
        <v>3</v>
      </c>
      <c r="G15" s="145"/>
      <c r="H15" s="145"/>
      <c r="I15" s="147"/>
      <c r="J15" s="147">
        <v>3</v>
      </c>
      <c r="K15" s="49">
        <f t="shared" si="1"/>
        <v>0</v>
      </c>
      <c r="L15" s="148"/>
      <c r="M15" s="147"/>
      <c r="N15" s="148"/>
      <c r="O15" s="147"/>
      <c r="P15" s="145">
        <v>3</v>
      </c>
      <c r="Q15" s="146"/>
      <c r="R15" s="146"/>
      <c r="S15" s="150"/>
      <c r="T15" s="151"/>
      <c r="U15" s="146"/>
      <c r="V15" s="50"/>
      <c r="W15" s="69"/>
      <c r="X15" s="41" t="e">
        <f>I15+J15+K15-#REF!</f>
        <v>#REF!</v>
      </c>
      <c r="Y15" s="41" t="e">
        <f>#REF!-#REF!-#REF!</f>
        <v>#REF!</v>
      </c>
      <c r="Z15" s="41" t="e">
        <f>P15+Q15+R15+S15-#REF!</f>
        <v>#REF!</v>
      </c>
      <c r="AA15" s="41" t="e">
        <f>P15+Q15+R15+S15-#REF!</f>
        <v>#REF!</v>
      </c>
      <c r="AB15" s="53"/>
      <c r="AC15" s="17" t="e">
        <f>#REF!+#REF!</f>
        <v>#REF!</v>
      </c>
      <c r="AD15" s="17" t="e">
        <f>AC15-#REF!</f>
        <v>#REF!</v>
      </c>
      <c r="AE15" s="53"/>
    </row>
    <row r="16" spans="1:31" ht="37.5" customHeight="1" x14ac:dyDescent="0.3">
      <c r="A16" s="34">
        <v>8</v>
      </c>
      <c r="B16" s="52" t="s">
        <v>24</v>
      </c>
      <c r="C16" s="49">
        <f t="shared" si="0"/>
        <v>15</v>
      </c>
      <c r="D16" s="49">
        <f t="shared" si="0"/>
        <v>3</v>
      </c>
      <c r="E16" s="225">
        <v>15</v>
      </c>
      <c r="F16" s="145">
        <v>3</v>
      </c>
      <c r="G16" s="145"/>
      <c r="H16" s="145"/>
      <c r="I16" s="147"/>
      <c r="J16" s="147">
        <v>3</v>
      </c>
      <c r="K16" s="49">
        <f t="shared" si="1"/>
        <v>0</v>
      </c>
      <c r="L16" s="148"/>
      <c r="M16" s="147"/>
      <c r="N16" s="148"/>
      <c r="O16" s="147"/>
      <c r="P16" s="145">
        <v>3</v>
      </c>
      <c r="Q16" s="146"/>
      <c r="R16" s="146"/>
      <c r="S16" s="150"/>
      <c r="T16" s="151"/>
      <c r="U16" s="146"/>
      <c r="V16" s="50"/>
      <c r="W16" s="69"/>
      <c r="X16" s="41" t="e">
        <f>I16+J16+K16-#REF!</f>
        <v>#REF!</v>
      </c>
      <c r="Y16" s="41" t="e">
        <f>#REF!-#REF!-#REF!</f>
        <v>#REF!</v>
      </c>
      <c r="Z16" s="41" t="e">
        <f>P16+Q16+R16+S16-#REF!</f>
        <v>#REF!</v>
      </c>
      <c r="AA16" s="41" t="e">
        <f>P16+Q16+R16+S16-#REF!</f>
        <v>#REF!</v>
      </c>
      <c r="AB16" s="53">
        <v>20</v>
      </c>
      <c r="AC16" s="17" t="e">
        <f>#REF!+#REF!</f>
        <v>#REF!</v>
      </c>
      <c r="AD16" s="17" t="e">
        <f>AC16-#REF!</f>
        <v>#REF!</v>
      </c>
      <c r="AE16" s="16"/>
    </row>
    <row r="17" spans="1:31" ht="37.5" customHeight="1" x14ac:dyDescent="0.3">
      <c r="A17" s="34">
        <v>9</v>
      </c>
      <c r="B17" s="52" t="s">
        <v>25</v>
      </c>
      <c r="C17" s="49">
        <f t="shared" si="0"/>
        <v>0</v>
      </c>
      <c r="D17" s="49">
        <f t="shared" si="0"/>
        <v>0</v>
      </c>
      <c r="E17" s="225"/>
      <c r="F17" s="145"/>
      <c r="G17" s="145"/>
      <c r="H17" s="145"/>
      <c r="I17" s="147"/>
      <c r="J17" s="147"/>
      <c r="K17" s="49">
        <f t="shared" si="1"/>
        <v>0</v>
      </c>
      <c r="L17" s="148"/>
      <c r="M17" s="147"/>
      <c r="N17" s="148"/>
      <c r="O17" s="147"/>
      <c r="P17" s="145"/>
      <c r="Q17" s="146"/>
      <c r="R17" s="146"/>
      <c r="S17" s="150"/>
      <c r="T17" s="151"/>
      <c r="U17" s="146"/>
      <c r="V17" s="50"/>
      <c r="W17" s="69"/>
      <c r="X17" s="41" t="e">
        <f>I17+J17+K17-#REF!</f>
        <v>#REF!</v>
      </c>
      <c r="Y17" s="41" t="e">
        <f>#REF!-#REF!-#REF!</f>
        <v>#REF!</v>
      </c>
      <c r="Z17" s="41" t="e">
        <f>P17+Q17+R17+S17-#REF!</f>
        <v>#REF!</v>
      </c>
      <c r="AA17" s="41" t="e">
        <f>P17+Q17+R17+S17-#REF!</f>
        <v>#REF!</v>
      </c>
      <c r="AB17" s="53">
        <v>1</v>
      </c>
      <c r="AC17" s="17" t="e">
        <f>#REF!+#REF!</f>
        <v>#REF!</v>
      </c>
      <c r="AD17" s="17" t="e">
        <f>AC17-#REF!</f>
        <v>#REF!</v>
      </c>
      <c r="AE17" s="16"/>
    </row>
    <row r="18" spans="1:31" ht="37.5" customHeight="1" x14ac:dyDescent="0.3">
      <c r="A18" s="34">
        <v>10</v>
      </c>
      <c r="B18" s="52" t="s">
        <v>26</v>
      </c>
      <c r="C18" s="49">
        <f t="shared" si="0"/>
        <v>2</v>
      </c>
      <c r="D18" s="49">
        <f t="shared" si="0"/>
        <v>2</v>
      </c>
      <c r="E18" s="225">
        <v>2</v>
      </c>
      <c r="F18" s="145">
        <v>2</v>
      </c>
      <c r="G18" s="145"/>
      <c r="H18" s="145"/>
      <c r="I18" s="147"/>
      <c r="J18" s="147">
        <v>2</v>
      </c>
      <c r="K18" s="49">
        <f t="shared" si="1"/>
        <v>0</v>
      </c>
      <c r="L18" s="148"/>
      <c r="M18" s="147"/>
      <c r="N18" s="148"/>
      <c r="O18" s="147"/>
      <c r="P18" s="145">
        <v>2</v>
      </c>
      <c r="Q18" s="146"/>
      <c r="R18" s="146"/>
      <c r="S18" s="150"/>
      <c r="T18" s="151"/>
      <c r="U18" s="146"/>
      <c r="V18" s="50"/>
      <c r="W18" s="69"/>
      <c r="X18" s="41" t="e">
        <f>I18+J18+K18-#REF!</f>
        <v>#REF!</v>
      </c>
      <c r="Y18" s="41" t="e">
        <f>#REF!-#REF!-#REF!</f>
        <v>#REF!</v>
      </c>
      <c r="Z18" s="41" t="e">
        <f>P18+Q18+R18+S18-#REF!</f>
        <v>#REF!</v>
      </c>
      <c r="AA18" s="41" t="e">
        <f>P18+Q18+R18+S18-#REF!</f>
        <v>#REF!</v>
      </c>
      <c r="AB18" s="53">
        <v>2</v>
      </c>
      <c r="AC18" s="17" t="e">
        <f>#REF!+#REF!</f>
        <v>#REF!</v>
      </c>
      <c r="AD18" s="17" t="e">
        <f>AC18-#REF!</f>
        <v>#REF!</v>
      </c>
      <c r="AE18" s="16"/>
    </row>
    <row r="19" spans="1:31" ht="37.5" customHeight="1" x14ac:dyDescent="0.3">
      <c r="A19" s="34">
        <v>11</v>
      </c>
      <c r="B19" s="52" t="s">
        <v>78</v>
      </c>
      <c r="C19" s="49">
        <f t="shared" si="0"/>
        <v>246</v>
      </c>
      <c r="D19" s="49">
        <f t="shared" si="0"/>
        <v>215</v>
      </c>
      <c r="E19" s="225">
        <v>246</v>
      </c>
      <c r="F19" s="145">
        <v>213</v>
      </c>
      <c r="G19" s="145"/>
      <c r="H19" s="145">
        <v>2</v>
      </c>
      <c r="I19" s="147">
        <v>157</v>
      </c>
      <c r="J19" s="147">
        <v>8</v>
      </c>
      <c r="K19" s="49">
        <f t="shared" si="1"/>
        <v>50</v>
      </c>
      <c r="L19" s="148">
        <v>50</v>
      </c>
      <c r="M19" s="147"/>
      <c r="N19" s="148"/>
      <c r="O19" s="147"/>
      <c r="P19" s="145">
        <v>215</v>
      </c>
      <c r="Q19" s="146"/>
      <c r="R19" s="146"/>
      <c r="S19" s="150"/>
      <c r="T19" s="151"/>
      <c r="U19" s="147"/>
      <c r="V19" s="50"/>
      <c r="W19" s="69">
        <v>8</v>
      </c>
      <c r="X19" s="41" t="e">
        <f>I19+J19+K19-#REF!</f>
        <v>#REF!</v>
      </c>
      <c r="Y19" s="41" t="e">
        <f>#REF!-#REF!-#REF!</f>
        <v>#REF!</v>
      </c>
      <c r="Z19" s="41" t="e">
        <f>P19+Q19+R19+S19-#REF!</f>
        <v>#REF!</v>
      </c>
      <c r="AA19" s="41" t="e">
        <f>P19+Q19+R19+S19-#REF!</f>
        <v>#REF!</v>
      </c>
      <c r="AB19" s="53">
        <v>3</v>
      </c>
      <c r="AC19" s="17" t="e">
        <f>#REF!+#REF!</f>
        <v>#REF!</v>
      </c>
      <c r="AD19" s="17" t="e">
        <f>AC19-#REF!</f>
        <v>#REF!</v>
      </c>
      <c r="AE19" s="16"/>
    </row>
    <row r="20" spans="1:31" ht="37.5" customHeight="1" x14ac:dyDescent="0.3">
      <c r="A20" s="34">
        <v>12</v>
      </c>
      <c r="B20" s="52" t="s">
        <v>27</v>
      </c>
      <c r="C20" s="49">
        <f t="shared" si="0"/>
        <v>9</v>
      </c>
      <c r="D20" s="49">
        <f t="shared" si="0"/>
        <v>2</v>
      </c>
      <c r="E20" s="225">
        <v>9</v>
      </c>
      <c r="F20" s="145">
        <v>2</v>
      </c>
      <c r="G20" s="145"/>
      <c r="H20" s="145"/>
      <c r="I20" s="147"/>
      <c r="J20" s="147">
        <v>2</v>
      </c>
      <c r="K20" s="49">
        <f t="shared" si="1"/>
        <v>0</v>
      </c>
      <c r="L20" s="148"/>
      <c r="M20" s="147"/>
      <c r="N20" s="148"/>
      <c r="O20" s="147"/>
      <c r="P20" s="145">
        <v>2</v>
      </c>
      <c r="Q20" s="146"/>
      <c r="R20" s="146"/>
      <c r="S20" s="150"/>
      <c r="T20" s="151"/>
      <c r="U20" s="146"/>
      <c r="V20" s="50"/>
      <c r="W20" s="69"/>
      <c r="X20" s="41" t="e">
        <f>I20+J20+K20-#REF!</f>
        <v>#REF!</v>
      </c>
      <c r="Y20" s="41" t="e">
        <f>#REF!-#REF!-#REF!</f>
        <v>#REF!</v>
      </c>
      <c r="Z20" s="41" t="e">
        <f>P20+Q20+R20+S20-#REF!</f>
        <v>#REF!</v>
      </c>
      <c r="AA20" s="41" t="e">
        <f>P20+Q20+R20+S20-#REF!</f>
        <v>#REF!</v>
      </c>
      <c r="AB20" s="53"/>
      <c r="AC20" s="17" t="e">
        <f>#REF!+#REF!</f>
        <v>#REF!</v>
      </c>
      <c r="AD20" s="17" t="e">
        <f>AC20-#REF!</f>
        <v>#REF!</v>
      </c>
      <c r="AE20" s="53"/>
    </row>
    <row r="21" spans="1:31" ht="37.5" customHeight="1" x14ac:dyDescent="0.3">
      <c r="A21" s="34">
        <v>13</v>
      </c>
      <c r="B21" s="52" t="s">
        <v>28</v>
      </c>
      <c r="C21" s="49">
        <f t="shared" si="0"/>
        <v>4</v>
      </c>
      <c r="D21" s="49">
        <f t="shared" si="0"/>
        <v>3</v>
      </c>
      <c r="E21" s="225">
        <v>4</v>
      </c>
      <c r="F21" s="145">
        <v>3</v>
      </c>
      <c r="G21" s="145"/>
      <c r="H21" s="145"/>
      <c r="I21" s="147"/>
      <c r="J21" s="147">
        <v>3</v>
      </c>
      <c r="K21" s="49">
        <f t="shared" si="1"/>
        <v>0</v>
      </c>
      <c r="L21" s="148"/>
      <c r="M21" s="147"/>
      <c r="N21" s="148"/>
      <c r="O21" s="147"/>
      <c r="P21" s="145">
        <v>3</v>
      </c>
      <c r="Q21" s="146"/>
      <c r="R21" s="146"/>
      <c r="S21" s="150"/>
      <c r="T21" s="151"/>
      <c r="U21" s="146"/>
      <c r="V21" s="50"/>
      <c r="W21" s="69"/>
      <c r="X21" s="41" t="e">
        <f>I21+J21+K21-#REF!</f>
        <v>#REF!</v>
      </c>
      <c r="Y21" s="41" t="e">
        <f>#REF!-#REF!-#REF!</f>
        <v>#REF!</v>
      </c>
      <c r="Z21" s="41" t="e">
        <f>P21+Q21+R21+S21-#REF!</f>
        <v>#REF!</v>
      </c>
      <c r="AA21" s="41" t="e">
        <f>P21+Q21+R21+S21-#REF!</f>
        <v>#REF!</v>
      </c>
      <c r="AB21" s="53">
        <v>12</v>
      </c>
      <c r="AC21" s="17" t="e">
        <f>#REF!+#REF!</f>
        <v>#REF!</v>
      </c>
      <c r="AD21" s="17" t="e">
        <f>AC21-#REF!</f>
        <v>#REF!</v>
      </c>
      <c r="AE21" s="53"/>
    </row>
    <row r="22" spans="1:31" ht="37.5" customHeight="1" x14ac:dyDescent="0.3">
      <c r="A22" s="34">
        <v>14</v>
      </c>
      <c r="B22" s="52" t="s">
        <v>29</v>
      </c>
      <c r="C22" s="49">
        <f t="shared" si="0"/>
        <v>1</v>
      </c>
      <c r="D22" s="49">
        <f t="shared" si="0"/>
        <v>0</v>
      </c>
      <c r="E22" s="225">
        <v>1</v>
      </c>
      <c r="F22" s="145"/>
      <c r="G22" s="145"/>
      <c r="H22" s="145"/>
      <c r="I22" s="147"/>
      <c r="J22" s="147"/>
      <c r="K22" s="49">
        <f t="shared" si="1"/>
        <v>0</v>
      </c>
      <c r="L22" s="148"/>
      <c r="M22" s="147"/>
      <c r="N22" s="148"/>
      <c r="O22" s="147"/>
      <c r="P22" s="145"/>
      <c r="Q22" s="146"/>
      <c r="R22" s="146"/>
      <c r="S22" s="150"/>
      <c r="T22" s="150"/>
      <c r="U22" s="146"/>
      <c r="V22" s="50"/>
      <c r="W22" s="69"/>
      <c r="X22" s="41" t="e">
        <f>I22+J22+K22-#REF!</f>
        <v>#REF!</v>
      </c>
      <c r="Y22" s="41" t="e">
        <f>#REF!-#REF!-#REF!</f>
        <v>#REF!</v>
      </c>
      <c r="Z22" s="41" t="e">
        <f>P22+Q22+R22+S22-#REF!</f>
        <v>#REF!</v>
      </c>
      <c r="AA22" s="41" t="e">
        <f>P22+Q22+R22+S22-#REF!</f>
        <v>#REF!</v>
      </c>
      <c r="AB22" s="53">
        <v>11</v>
      </c>
      <c r="AC22" s="17" t="e">
        <f>#REF!+#REF!</f>
        <v>#REF!</v>
      </c>
      <c r="AD22" s="17" t="e">
        <f>AC22-#REF!</f>
        <v>#REF!</v>
      </c>
      <c r="AE22" s="16"/>
    </row>
    <row r="23" spans="1:31" ht="37.5" customHeight="1" thickBot="1" x14ac:dyDescent="0.35">
      <c r="A23" s="71">
        <v>15</v>
      </c>
      <c r="B23" s="55" t="s">
        <v>30</v>
      </c>
      <c r="C23" s="12">
        <f t="shared" si="0"/>
        <v>0</v>
      </c>
      <c r="D23" s="12">
        <f t="shared" si="0"/>
        <v>0</v>
      </c>
      <c r="E23" s="225"/>
      <c r="F23" s="145"/>
      <c r="G23" s="145"/>
      <c r="H23" s="145"/>
      <c r="I23" s="147"/>
      <c r="J23" s="147"/>
      <c r="K23" s="12">
        <f t="shared" si="1"/>
        <v>0</v>
      </c>
      <c r="L23" s="148"/>
      <c r="M23" s="147"/>
      <c r="N23" s="148"/>
      <c r="O23" s="147"/>
      <c r="P23" s="145"/>
      <c r="Q23" s="146"/>
      <c r="R23" s="146"/>
      <c r="S23" s="150"/>
      <c r="T23" s="150"/>
      <c r="U23" s="146"/>
      <c r="V23" s="11"/>
      <c r="W23" s="27"/>
      <c r="X23" s="41" t="e">
        <f>I23+J23+K23-#REF!</f>
        <v>#REF!</v>
      </c>
      <c r="Y23" s="41" t="e">
        <f>#REF!-#REF!-#REF!</f>
        <v>#REF!</v>
      </c>
      <c r="Z23" s="41" t="e">
        <f>P23+Q23+R23+S23-#REF!</f>
        <v>#REF!</v>
      </c>
      <c r="AA23" s="41" t="e">
        <f>P23+Q23+R23+S23-#REF!</f>
        <v>#REF!</v>
      </c>
      <c r="AB23" s="53"/>
      <c r="AC23" s="17" t="e">
        <f>#REF!+#REF!</f>
        <v>#REF!</v>
      </c>
      <c r="AD23" s="17" t="e">
        <f>AC23-#REF!</f>
        <v>#REF!</v>
      </c>
      <c r="AE23" s="16"/>
    </row>
    <row r="24" spans="1:31" s="43" customFormat="1" ht="42" customHeight="1" thickBot="1" x14ac:dyDescent="0.25">
      <c r="A24" s="206" t="s">
        <v>74</v>
      </c>
      <c r="B24" s="207"/>
      <c r="C24" s="38">
        <f>IF(SUM(C9:C23)='2 жадвал'!C17,SUM(C9:C23),"ХАТО")</f>
        <v>292</v>
      </c>
      <c r="D24" s="38">
        <f>IF(SUM(D9:D23)='2 жадвал'!D17,SUM(D9:D23),"ХАТО")</f>
        <v>240</v>
      </c>
      <c r="E24" s="38">
        <f>IF(SUM(E9:E23)+SUM(G9:G23)=C24,SUM(E9:E23),"ХАТО")</f>
        <v>292</v>
      </c>
      <c r="F24" s="38">
        <f>IF(SUM(F9:F23)+SUM(H9:H23)=D24,SUM(F9:F23),"ХАТО")</f>
        <v>238</v>
      </c>
      <c r="G24" s="39">
        <f>IF(SUM(E9:E23)+SUM(G9:G23)=C24,SUM(G9:G23),"ХАТО")</f>
        <v>0</v>
      </c>
      <c r="H24" s="39">
        <f>IF(SUM(F9:F23)+SUM(H9:H23)=D24,SUM(H9:H23),"ХАТО")</f>
        <v>2</v>
      </c>
      <c r="I24" s="39">
        <f>IF(SUM(I9:I23)='2 жадвал'!F17,SUM(I9:I23),"ХАТО")</f>
        <v>157</v>
      </c>
      <c r="J24" s="39">
        <f>IF(SUM(J9:J23)='2 жадвал'!H17,SUM(J9:J23),"ХАТО")</f>
        <v>33</v>
      </c>
      <c r="K24" s="39">
        <f>IF(SUM(K9:K23)='2 жадвал'!J17,SUM(K9:K23),"ХАТО")</f>
        <v>50</v>
      </c>
      <c r="L24" s="72">
        <f>IF(SUM(L9:L23)+SUM(M9:M23)='1 жадвал'!F10,SUM(L9:L23),"ХАТО")</f>
        <v>50</v>
      </c>
      <c r="M24" s="39">
        <f>IF(SUM(L9:L23)+SUM(M9:M23)='1 жадвал'!F10,SUM(M9:M23),"ХАТО")</f>
        <v>0</v>
      </c>
      <c r="N24" s="39">
        <f>SUM(N9:N23)</f>
        <v>0</v>
      </c>
      <c r="O24" s="39">
        <f>SUM(O9:O23)</f>
        <v>0</v>
      </c>
      <c r="P24" s="39">
        <f>IF(SUM(P9:P23)+SUM(Q9:Q23)+SUM(R9:R23)+SUM(S9:S23)=D24,SUM(P9:P23),"ХАТО")</f>
        <v>240</v>
      </c>
      <c r="Q24" s="39">
        <f>IF(SUM(P9:P23)+SUM(Q9:Q23)+SUM(R9:R23)+SUM(S9:S23)=D24,SUM(Q9:Q23),"ХАТО")</f>
        <v>0</v>
      </c>
      <c r="R24" s="39">
        <f>IF(SUM(P9:P23)+SUM(Q9:Q23)+SUM(R9:R23)+SUM(S9:S23)=D24,SUM(R9:R23),"ХАТО")</f>
        <v>0</v>
      </c>
      <c r="S24" s="39">
        <f>IF(SUM(P9:P23)+SUM(Q9:Q23)+SUM(R9:R23)+SUM(S9:S23)=D24,SUM(S9:S23),"ХАТО")</f>
        <v>0</v>
      </c>
      <c r="T24" s="38">
        <f>SUM(T9:T23)</f>
        <v>0</v>
      </c>
      <c r="U24" s="38">
        <f>SUM(U9:U23)</f>
        <v>0</v>
      </c>
      <c r="V24" s="38">
        <f>SUM(V9:V23)</f>
        <v>0</v>
      </c>
      <c r="W24" s="70">
        <f>SUM(W9:W23)</f>
        <v>8</v>
      </c>
      <c r="X24" s="43">
        <f>I24+J24+K24-C24</f>
        <v>-52</v>
      </c>
      <c r="Y24" s="43">
        <f>C24-E24-G24</f>
        <v>0</v>
      </c>
      <c r="Z24" s="43">
        <f>P24+Q24+R24+S24-C24</f>
        <v>-52</v>
      </c>
      <c r="AA24" s="43">
        <f>P24+Q24+R24+S24-C24</f>
        <v>-52</v>
      </c>
      <c r="AC24" s="43" t="e">
        <f>#REF!+#REF!</f>
        <v>#REF!</v>
      </c>
      <c r="AD24" s="43" t="e">
        <f>AC24-#REF!</f>
        <v>#REF!</v>
      </c>
    </row>
    <row r="25" spans="1:31" ht="23.25" customHeight="1" x14ac:dyDescent="0.3"/>
    <row r="26" spans="1:31" x14ac:dyDescent="0.3">
      <c r="L26" s="42"/>
      <c r="S26" s="42" t="s">
        <v>0</v>
      </c>
    </row>
    <row r="27" spans="1:31" s="57" customFormat="1" x14ac:dyDescent="0.2">
      <c r="B27" s="203"/>
      <c r="C27" s="203"/>
      <c r="D27" s="203"/>
      <c r="E27" s="203"/>
      <c r="F27" s="203"/>
      <c r="G27" s="203"/>
      <c r="H27" s="203"/>
      <c r="I27" s="203"/>
      <c r="J27" s="203"/>
      <c r="K27" s="203"/>
      <c r="L27" s="203"/>
      <c r="M27" s="203"/>
      <c r="N27" s="203"/>
      <c r="O27" s="203"/>
      <c r="P27" s="203"/>
      <c r="Q27" s="203"/>
      <c r="U27" s="40"/>
      <c r="W27" s="40"/>
    </row>
    <row r="28" spans="1:31" x14ac:dyDescent="0.3">
      <c r="B28" s="204"/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X28" s="42"/>
      <c r="Y28" s="42"/>
      <c r="Z28" s="42"/>
      <c r="AA28" s="42"/>
    </row>
    <row r="29" spans="1:31" x14ac:dyDescent="0.3">
      <c r="D29" s="20"/>
      <c r="E29" s="40"/>
      <c r="F29" s="20"/>
      <c r="G29" s="20"/>
      <c r="H29" s="20"/>
      <c r="I29" s="18"/>
      <c r="J29" s="18"/>
      <c r="K29" s="18"/>
      <c r="L29" s="18"/>
      <c r="M29" s="20"/>
      <c r="R29" s="21"/>
      <c r="S29" s="21"/>
      <c r="T29" s="21"/>
      <c r="U29" s="21"/>
    </row>
    <row r="30" spans="1:31" x14ac:dyDescent="0.3">
      <c r="C30" s="41"/>
      <c r="D30" s="41"/>
      <c r="I30" s="58"/>
      <c r="J30" s="58"/>
      <c r="K30" s="58"/>
      <c r="M30" s="56"/>
    </row>
    <row r="31" spans="1:31" x14ac:dyDescent="0.3">
      <c r="G31" s="20"/>
      <c r="H31" s="20"/>
      <c r="I31" s="20"/>
      <c r="J31" s="20"/>
      <c r="K31" s="20"/>
      <c r="L31" s="59"/>
      <c r="M31" s="20"/>
      <c r="N31" s="20"/>
    </row>
  </sheetData>
  <sheetProtection algorithmName="SHA-512" hashValue="KoowYVxbH5D0+7eWfwf1VlJsiSF1RGs4JDDDrx48Rv1UUOL5d7NM/U9Gfb/edQVscqnrg5OhwKIH4b+ZVTUrqw==" saltValue="k2mXefl+qfeEHDeCIGXo7A==" spinCount="100000" sheet="1" objects="1" scenarios="1"/>
  <mergeCells count="26">
    <mergeCell ref="A1:W1"/>
    <mergeCell ref="B27:Q27"/>
    <mergeCell ref="B28:Q28"/>
    <mergeCell ref="V2:W2"/>
    <mergeCell ref="I4:S4"/>
    <mergeCell ref="T4:U6"/>
    <mergeCell ref="V4:W6"/>
    <mergeCell ref="E5:F6"/>
    <mergeCell ref="G5:H6"/>
    <mergeCell ref="I5:I7"/>
    <mergeCell ref="J5:J7"/>
    <mergeCell ref="K5:O5"/>
    <mergeCell ref="P5:P7"/>
    <mergeCell ref="Q5:Q7"/>
    <mergeCell ref="A24:B24"/>
    <mergeCell ref="A3:A7"/>
    <mergeCell ref="B3:B7"/>
    <mergeCell ref="C3:D6"/>
    <mergeCell ref="E3:W3"/>
    <mergeCell ref="E4:H4"/>
    <mergeCell ref="R5:R7"/>
    <mergeCell ref="S5:S7"/>
    <mergeCell ref="K6:K7"/>
    <mergeCell ref="L6:M6"/>
    <mergeCell ref="N6:N7"/>
    <mergeCell ref="O6:O7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4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CC00"/>
    <pageSetUpPr fitToPage="1"/>
  </sheetPr>
  <dimension ref="A1:AN27"/>
  <sheetViews>
    <sheetView view="pageBreakPreview" zoomScale="55" zoomScaleNormal="70" zoomScaleSheetLayoutView="55" zoomScalePageLayoutView="55" workbookViewId="0">
      <selection activeCell="Y13" sqref="Y13"/>
    </sheetView>
  </sheetViews>
  <sheetFormatPr defaultRowHeight="20.25" x14ac:dyDescent="0.3"/>
  <cols>
    <col min="1" max="1" width="6.42578125" style="42" customWidth="1"/>
    <col min="2" max="2" width="53.140625" style="98" customWidth="1"/>
    <col min="3" max="32" width="10.140625" style="42" customWidth="1"/>
    <col min="33" max="34" width="10.140625" style="82" customWidth="1"/>
    <col min="35" max="16384" width="9.140625" style="42"/>
  </cols>
  <sheetData>
    <row r="1" spans="1:40" ht="85.5" customHeight="1" x14ac:dyDescent="0.3">
      <c r="A1" s="162" t="s">
        <v>113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2"/>
      <c r="AH1" s="162"/>
    </row>
    <row r="2" spans="1:40" ht="21" thickBot="1" x14ac:dyDescent="0.35">
      <c r="A2" s="120"/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  <c r="AD2" s="120"/>
      <c r="AE2" s="120"/>
      <c r="AF2" s="120"/>
      <c r="AG2" s="161" t="s">
        <v>70</v>
      </c>
      <c r="AH2" s="161"/>
    </row>
    <row r="3" spans="1:40" ht="94.5" customHeight="1" x14ac:dyDescent="0.3">
      <c r="A3" s="170" t="s">
        <v>69</v>
      </c>
      <c r="B3" s="163" t="s">
        <v>67</v>
      </c>
      <c r="C3" s="163" t="s">
        <v>10</v>
      </c>
      <c r="D3" s="163"/>
      <c r="E3" s="163" t="s">
        <v>43</v>
      </c>
      <c r="F3" s="163"/>
      <c r="G3" s="163" t="s">
        <v>18</v>
      </c>
      <c r="H3" s="163"/>
      <c r="I3" s="163" t="s">
        <v>19</v>
      </c>
      <c r="J3" s="163"/>
      <c r="K3" s="163" t="s">
        <v>20</v>
      </c>
      <c r="L3" s="163"/>
      <c r="M3" s="163" t="s">
        <v>21</v>
      </c>
      <c r="N3" s="163"/>
      <c r="O3" s="163" t="s">
        <v>22</v>
      </c>
      <c r="P3" s="163"/>
      <c r="Q3" s="163" t="s">
        <v>23</v>
      </c>
      <c r="R3" s="163"/>
      <c r="S3" s="163" t="s">
        <v>24</v>
      </c>
      <c r="T3" s="163"/>
      <c r="U3" s="163" t="s">
        <v>25</v>
      </c>
      <c r="V3" s="163"/>
      <c r="W3" s="163" t="s">
        <v>26</v>
      </c>
      <c r="X3" s="163"/>
      <c r="Y3" s="163" t="s">
        <v>77</v>
      </c>
      <c r="Z3" s="163"/>
      <c r="AA3" s="163" t="s">
        <v>44</v>
      </c>
      <c r="AB3" s="163"/>
      <c r="AC3" s="163" t="s">
        <v>28</v>
      </c>
      <c r="AD3" s="163"/>
      <c r="AE3" s="163" t="s">
        <v>93</v>
      </c>
      <c r="AF3" s="163"/>
      <c r="AG3" s="163" t="s">
        <v>94</v>
      </c>
      <c r="AH3" s="209"/>
    </row>
    <row r="4" spans="1:40" ht="33.75" customHeight="1" thickBot="1" x14ac:dyDescent="0.35">
      <c r="A4" s="172"/>
      <c r="B4" s="202"/>
      <c r="C4" s="122" t="s">
        <v>95</v>
      </c>
      <c r="D4" s="122" t="s">
        <v>108</v>
      </c>
      <c r="E4" s="122" t="s">
        <v>95</v>
      </c>
      <c r="F4" s="122" t="s">
        <v>108</v>
      </c>
      <c r="G4" s="122" t="s">
        <v>95</v>
      </c>
      <c r="H4" s="122" t="s">
        <v>108</v>
      </c>
      <c r="I4" s="122" t="s">
        <v>95</v>
      </c>
      <c r="J4" s="122" t="s">
        <v>108</v>
      </c>
      <c r="K4" s="122" t="s">
        <v>95</v>
      </c>
      <c r="L4" s="122" t="s">
        <v>108</v>
      </c>
      <c r="M4" s="122" t="s">
        <v>95</v>
      </c>
      <c r="N4" s="122" t="s">
        <v>108</v>
      </c>
      <c r="O4" s="122" t="s">
        <v>95</v>
      </c>
      <c r="P4" s="122" t="s">
        <v>108</v>
      </c>
      <c r="Q4" s="122" t="s">
        <v>95</v>
      </c>
      <c r="R4" s="122" t="s">
        <v>108</v>
      </c>
      <c r="S4" s="122" t="s">
        <v>95</v>
      </c>
      <c r="T4" s="122" t="s">
        <v>108</v>
      </c>
      <c r="U4" s="122" t="s">
        <v>95</v>
      </c>
      <c r="V4" s="122" t="s">
        <v>108</v>
      </c>
      <c r="W4" s="122" t="s">
        <v>95</v>
      </c>
      <c r="X4" s="122" t="s">
        <v>108</v>
      </c>
      <c r="Y4" s="122" t="s">
        <v>95</v>
      </c>
      <c r="Z4" s="122" t="s">
        <v>108</v>
      </c>
      <c r="AA4" s="122" t="s">
        <v>95</v>
      </c>
      <c r="AB4" s="122" t="s">
        <v>108</v>
      </c>
      <c r="AC4" s="122" t="s">
        <v>95</v>
      </c>
      <c r="AD4" s="122" t="s">
        <v>108</v>
      </c>
      <c r="AE4" s="122" t="s">
        <v>95</v>
      </c>
      <c r="AF4" s="122" t="s">
        <v>108</v>
      </c>
      <c r="AG4" s="122" t="s">
        <v>95</v>
      </c>
      <c r="AH4" s="122" t="s">
        <v>108</v>
      </c>
    </row>
    <row r="5" spans="1:40" ht="27.75" customHeight="1" thickBot="1" x14ac:dyDescent="0.35">
      <c r="A5" s="123">
        <v>1</v>
      </c>
      <c r="B5" s="88">
        <v>2</v>
      </c>
      <c r="C5" s="124">
        <v>3</v>
      </c>
      <c r="D5" s="124">
        <v>4</v>
      </c>
      <c r="E5" s="124">
        <v>5</v>
      </c>
      <c r="F5" s="124">
        <v>6</v>
      </c>
      <c r="G5" s="124">
        <v>7</v>
      </c>
      <c r="H5" s="124">
        <v>8</v>
      </c>
      <c r="I5" s="124">
        <v>9</v>
      </c>
      <c r="J5" s="124">
        <v>10</v>
      </c>
      <c r="K5" s="124">
        <v>11</v>
      </c>
      <c r="L5" s="124">
        <v>12</v>
      </c>
      <c r="M5" s="124">
        <v>13</v>
      </c>
      <c r="N5" s="124">
        <v>14</v>
      </c>
      <c r="O5" s="124">
        <v>15</v>
      </c>
      <c r="P5" s="124">
        <v>16</v>
      </c>
      <c r="Q5" s="124">
        <v>17</v>
      </c>
      <c r="R5" s="124">
        <v>18</v>
      </c>
      <c r="S5" s="124">
        <v>19</v>
      </c>
      <c r="T5" s="124">
        <v>20</v>
      </c>
      <c r="U5" s="124">
        <v>21</v>
      </c>
      <c r="V5" s="124">
        <v>22</v>
      </c>
      <c r="W5" s="124">
        <v>23</v>
      </c>
      <c r="X5" s="124">
        <v>24</v>
      </c>
      <c r="Y5" s="124">
        <v>25</v>
      </c>
      <c r="Z5" s="124">
        <v>26</v>
      </c>
      <c r="AA5" s="124">
        <v>27</v>
      </c>
      <c r="AB5" s="124">
        <v>28</v>
      </c>
      <c r="AC5" s="124">
        <v>29</v>
      </c>
      <c r="AD5" s="124">
        <v>30</v>
      </c>
      <c r="AE5" s="124">
        <v>31</v>
      </c>
      <c r="AF5" s="124">
        <v>32</v>
      </c>
      <c r="AG5" s="124">
        <v>33</v>
      </c>
      <c r="AH5" s="125">
        <v>34</v>
      </c>
    </row>
    <row r="6" spans="1:40" ht="50.25" customHeight="1" x14ac:dyDescent="0.3">
      <c r="A6" s="126">
        <v>1</v>
      </c>
      <c r="B6" s="30" t="s">
        <v>99</v>
      </c>
      <c r="C6" s="86">
        <f>E6+G6+I6+K6+M6+O6+Q6+S6+U6+W6+Y6+AA6+AC6+AE6+AG6</f>
        <v>1</v>
      </c>
      <c r="D6" s="86">
        <f>F6+H6+J6+L6+N6+P6+R6+T6+V6+X6+Z6+AB6+AD6+AF6+AH6</f>
        <v>2</v>
      </c>
      <c r="E6" s="226"/>
      <c r="F6" s="146"/>
      <c r="G6" s="226"/>
      <c r="H6" s="146"/>
      <c r="I6" s="226"/>
      <c r="J6" s="146"/>
      <c r="K6" s="226"/>
      <c r="L6" s="146"/>
      <c r="M6" s="226"/>
      <c r="N6" s="146"/>
      <c r="O6" s="226"/>
      <c r="P6" s="146"/>
      <c r="Q6" s="226"/>
      <c r="R6" s="146"/>
      <c r="S6" s="226"/>
      <c r="T6" s="146"/>
      <c r="U6" s="146"/>
      <c r="V6" s="146"/>
      <c r="W6" s="226"/>
      <c r="X6" s="146"/>
      <c r="Y6" s="226">
        <v>1</v>
      </c>
      <c r="Z6" s="146">
        <v>2</v>
      </c>
      <c r="AA6" s="226"/>
      <c r="AB6" s="146"/>
      <c r="AC6" s="226"/>
      <c r="AD6" s="146"/>
      <c r="AE6" s="226"/>
      <c r="AF6" s="146"/>
      <c r="AG6" s="146"/>
      <c r="AH6" s="146"/>
      <c r="AI6" s="17"/>
      <c r="AJ6" s="17"/>
      <c r="AL6" s="17"/>
      <c r="AM6" s="17"/>
      <c r="AN6" s="17"/>
    </row>
    <row r="7" spans="1:40" ht="50.25" customHeight="1" x14ac:dyDescent="0.3">
      <c r="A7" s="34">
        <v>2</v>
      </c>
      <c r="B7" s="15" t="s">
        <v>100</v>
      </c>
      <c r="C7" s="85">
        <f t="shared" ref="C7:C14" si="0">E7+G7+I7+K7+M7+O7+Q7+S7+U7+W7+Y7+AA7+AC7+AE7+AG7</f>
        <v>21</v>
      </c>
      <c r="D7" s="85">
        <f t="shared" ref="D7:D14" si="1">F7+H7+J7+L7+N7+P7+R7+T7+V7+X7+Z7+AB7+AD7+AF7+AH7</f>
        <v>18</v>
      </c>
      <c r="E7" s="226"/>
      <c r="F7" s="146"/>
      <c r="G7" s="226"/>
      <c r="H7" s="146"/>
      <c r="I7" s="226"/>
      <c r="J7" s="146"/>
      <c r="K7" s="226"/>
      <c r="L7" s="146"/>
      <c r="M7" s="226">
        <v>1</v>
      </c>
      <c r="N7" s="146"/>
      <c r="O7" s="226"/>
      <c r="P7" s="146"/>
      <c r="Q7" s="226"/>
      <c r="R7" s="146"/>
      <c r="S7" s="226"/>
      <c r="T7" s="146"/>
      <c r="U7" s="146"/>
      <c r="V7" s="146"/>
      <c r="W7" s="226"/>
      <c r="X7" s="146"/>
      <c r="Y7" s="226">
        <v>19</v>
      </c>
      <c r="Z7" s="146">
        <v>18</v>
      </c>
      <c r="AA7" s="226"/>
      <c r="AB7" s="146"/>
      <c r="AC7" s="226"/>
      <c r="AD7" s="146"/>
      <c r="AE7" s="226">
        <v>1</v>
      </c>
      <c r="AF7" s="146"/>
      <c r="AG7" s="146"/>
      <c r="AH7" s="146"/>
      <c r="AI7" s="17"/>
      <c r="AJ7" s="17"/>
      <c r="AL7" s="17"/>
      <c r="AM7" s="17"/>
      <c r="AN7" s="17"/>
    </row>
    <row r="8" spans="1:40" ht="50.25" customHeight="1" x14ac:dyDescent="0.3">
      <c r="A8" s="34">
        <v>3</v>
      </c>
      <c r="B8" s="14" t="s">
        <v>101</v>
      </c>
      <c r="C8" s="85">
        <f t="shared" si="0"/>
        <v>140</v>
      </c>
      <c r="D8" s="85">
        <f t="shared" si="1"/>
        <v>158</v>
      </c>
      <c r="E8" s="226"/>
      <c r="F8" s="146"/>
      <c r="G8" s="226"/>
      <c r="H8" s="146"/>
      <c r="I8" s="226"/>
      <c r="J8" s="146"/>
      <c r="K8" s="226"/>
      <c r="L8" s="146"/>
      <c r="M8" s="226"/>
      <c r="N8" s="146"/>
      <c r="O8" s="226"/>
      <c r="P8" s="146"/>
      <c r="Q8" s="226"/>
      <c r="R8" s="146"/>
      <c r="S8" s="226"/>
      <c r="T8" s="146"/>
      <c r="U8" s="146"/>
      <c r="V8" s="146"/>
      <c r="W8" s="226"/>
      <c r="X8" s="146"/>
      <c r="Y8" s="226">
        <v>140</v>
      </c>
      <c r="Z8" s="146">
        <v>158</v>
      </c>
      <c r="AA8" s="226"/>
      <c r="AB8" s="146"/>
      <c r="AC8" s="226"/>
      <c r="AD8" s="146"/>
      <c r="AE8" s="226"/>
      <c r="AF8" s="146"/>
      <c r="AG8" s="146"/>
      <c r="AH8" s="146"/>
      <c r="AI8" s="17"/>
      <c r="AJ8" s="17"/>
      <c r="AL8" s="17"/>
      <c r="AM8" s="17"/>
      <c r="AN8" s="17"/>
    </row>
    <row r="9" spans="1:40" ht="50.25" customHeight="1" x14ac:dyDescent="0.3">
      <c r="A9" s="34">
        <v>4</v>
      </c>
      <c r="B9" s="14" t="s">
        <v>102</v>
      </c>
      <c r="C9" s="85">
        <f t="shared" si="0"/>
        <v>10</v>
      </c>
      <c r="D9" s="85">
        <f t="shared" si="1"/>
        <v>16</v>
      </c>
      <c r="E9" s="226"/>
      <c r="F9" s="146"/>
      <c r="G9" s="226"/>
      <c r="H9" s="146"/>
      <c r="I9" s="226"/>
      <c r="J9" s="146"/>
      <c r="K9" s="226"/>
      <c r="L9" s="146"/>
      <c r="M9" s="226"/>
      <c r="N9" s="146"/>
      <c r="O9" s="226"/>
      <c r="P9" s="146"/>
      <c r="Q9" s="226"/>
      <c r="R9" s="146"/>
      <c r="S9" s="226"/>
      <c r="T9" s="146"/>
      <c r="U9" s="146"/>
      <c r="V9" s="146"/>
      <c r="W9" s="226"/>
      <c r="X9" s="146"/>
      <c r="Y9" s="226">
        <v>10</v>
      </c>
      <c r="Z9" s="146">
        <v>16</v>
      </c>
      <c r="AA9" s="226"/>
      <c r="AB9" s="146"/>
      <c r="AC9" s="226"/>
      <c r="AD9" s="146"/>
      <c r="AE9" s="226"/>
      <c r="AF9" s="146"/>
      <c r="AG9" s="146"/>
      <c r="AH9" s="146"/>
      <c r="AI9" s="17"/>
      <c r="AJ9" s="17"/>
      <c r="AL9" s="17"/>
      <c r="AM9" s="17"/>
      <c r="AN9" s="17"/>
    </row>
    <row r="10" spans="1:40" ht="50.25" customHeight="1" x14ac:dyDescent="0.3">
      <c r="A10" s="34">
        <v>5</v>
      </c>
      <c r="B10" s="14" t="s">
        <v>103</v>
      </c>
      <c r="C10" s="85">
        <f t="shared" si="0"/>
        <v>48</v>
      </c>
      <c r="D10" s="85">
        <f t="shared" si="1"/>
        <v>36</v>
      </c>
      <c r="E10" s="226">
        <v>1</v>
      </c>
      <c r="F10" s="146">
        <v>4</v>
      </c>
      <c r="G10" s="226">
        <v>2</v>
      </c>
      <c r="H10" s="146">
        <v>3</v>
      </c>
      <c r="I10" s="226">
        <v>2</v>
      </c>
      <c r="J10" s="146"/>
      <c r="K10" s="226">
        <v>1</v>
      </c>
      <c r="L10" s="146">
        <v>2</v>
      </c>
      <c r="M10" s="226"/>
      <c r="N10" s="146">
        <v>2</v>
      </c>
      <c r="O10" s="226">
        <v>1</v>
      </c>
      <c r="P10" s="146">
        <v>1</v>
      </c>
      <c r="Q10" s="226">
        <v>5</v>
      </c>
      <c r="R10" s="146">
        <v>3</v>
      </c>
      <c r="S10" s="226">
        <v>15</v>
      </c>
      <c r="T10" s="146">
        <v>3</v>
      </c>
      <c r="U10" s="146"/>
      <c r="V10" s="146"/>
      <c r="W10" s="226">
        <v>2</v>
      </c>
      <c r="X10" s="146">
        <v>2</v>
      </c>
      <c r="Y10" s="226">
        <v>6</v>
      </c>
      <c r="Z10" s="146">
        <v>11</v>
      </c>
      <c r="AA10" s="226">
        <v>9</v>
      </c>
      <c r="AB10" s="146">
        <v>2</v>
      </c>
      <c r="AC10" s="226">
        <v>4</v>
      </c>
      <c r="AD10" s="146">
        <v>3</v>
      </c>
      <c r="AE10" s="226"/>
      <c r="AF10" s="146"/>
      <c r="AG10" s="146"/>
      <c r="AH10" s="146"/>
      <c r="AI10" s="17"/>
      <c r="AJ10" s="17"/>
      <c r="AL10" s="17"/>
      <c r="AM10" s="17"/>
      <c r="AN10" s="17"/>
    </row>
    <row r="11" spans="1:40" ht="50.25" customHeight="1" x14ac:dyDescent="0.3">
      <c r="A11" s="34">
        <v>6</v>
      </c>
      <c r="B11" s="14" t="s">
        <v>79</v>
      </c>
      <c r="C11" s="85">
        <f t="shared" si="0"/>
        <v>72</v>
      </c>
      <c r="D11" s="85">
        <f t="shared" si="1"/>
        <v>10</v>
      </c>
      <c r="E11" s="226"/>
      <c r="F11" s="146"/>
      <c r="G11" s="226"/>
      <c r="H11" s="146"/>
      <c r="I11" s="226"/>
      <c r="J11" s="146"/>
      <c r="K11" s="226">
        <v>1</v>
      </c>
      <c r="L11" s="146"/>
      <c r="M11" s="226">
        <v>1</v>
      </c>
      <c r="N11" s="146"/>
      <c r="O11" s="226"/>
      <c r="P11" s="146"/>
      <c r="Q11" s="226"/>
      <c r="R11" s="146"/>
      <c r="S11" s="226"/>
      <c r="T11" s="146"/>
      <c r="U11" s="146"/>
      <c r="V11" s="146"/>
      <c r="W11" s="226"/>
      <c r="X11" s="146"/>
      <c r="Y11" s="226">
        <v>70</v>
      </c>
      <c r="Z11" s="146">
        <v>10</v>
      </c>
      <c r="AA11" s="226"/>
      <c r="AB11" s="146"/>
      <c r="AC11" s="226"/>
      <c r="AD11" s="146"/>
      <c r="AE11" s="226"/>
      <c r="AF11" s="146"/>
      <c r="AG11" s="146"/>
      <c r="AH11" s="146"/>
      <c r="AI11" s="17"/>
      <c r="AJ11" s="17"/>
      <c r="AL11" s="17"/>
      <c r="AM11" s="17"/>
      <c r="AN11" s="17"/>
    </row>
    <row r="12" spans="1:40" ht="50.25" customHeight="1" x14ac:dyDescent="0.3">
      <c r="A12" s="34">
        <v>7</v>
      </c>
      <c r="B12" s="14"/>
      <c r="C12" s="85">
        <f t="shared" si="0"/>
        <v>0</v>
      </c>
      <c r="D12" s="85">
        <f t="shared" si="1"/>
        <v>0</v>
      </c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91"/>
      <c r="AI12" s="17"/>
      <c r="AJ12" s="17"/>
      <c r="AL12" s="17"/>
      <c r="AM12" s="17"/>
      <c r="AN12" s="17"/>
    </row>
    <row r="13" spans="1:40" ht="50.25" customHeight="1" x14ac:dyDescent="0.3">
      <c r="A13" s="34">
        <v>8</v>
      </c>
      <c r="B13" s="14"/>
      <c r="C13" s="85">
        <f t="shared" si="0"/>
        <v>0</v>
      </c>
      <c r="D13" s="85">
        <f t="shared" si="1"/>
        <v>0</v>
      </c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91"/>
      <c r="AI13" s="17"/>
      <c r="AJ13" s="17"/>
      <c r="AL13" s="17"/>
      <c r="AM13" s="17"/>
      <c r="AN13" s="17"/>
    </row>
    <row r="14" spans="1:40" ht="50.25" customHeight="1" x14ac:dyDescent="0.3">
      <c r="A14" s="34">
        <v>9</v>
      </c>
      <c r="B14" s="14"/>
      <c r="C14" s="85">
        <f t="shared" si="0"/>
        <v>0</v>
      </c>
      <c r="D14" s="85">
        <f t="shared" si="1"/>
        <v>0</v>
      </c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91"/>
      <c r="AI14" s="17"/>
      <c r="AJ14" s="17"/>
      <c r="AL14" s="17"/>
      <c r="AM14" s="17"/>
      <c r="AN14" s="17"/>
    </row>
    <row r="15" spans="1:40" s="127" customFormat="1" ht="56.25" customHeight="1" thickBot="1" x14ac:dyDescent="0.35">
      <c r="A15" s="159" t="s">
        <v>42</v>
      </c>
      <c r="B15" s="160"/>
      <c r="C15" s="95">
        <f>IF(SUM(C6:C14)='2 жадвал'!C17,SUM(C6:C14),"ХАТО")</f>
        <v>292</v>
      </c>
      <c r="D15" s="95">
        <f>IF(SUM(D6:D14)='2 жадвал'!D17,SUM(D6:D14),"ХАТО")</f>
        <v>240</v>
      </c>
      <c r="E15" s="95">
        <f>IF(SUM(E6:E14)='3 жадвал'!C9,SUM(E6:E14),"ХАТО")</f>
        <v>1</v>
      </c>
      <c r="F15" s="95">
        <f>IF(SUM(F6:F14)='3 жадвал'!D9,SUM(F6:F14),"ХАТО")</f>
        <v>4</v>
      </c>
      <c r="G15" s="95">
        <f>IF(SUM(G6:G14)='3 жадвал'!C10,SUM(G6:G14),"ХАТО")</f>
        <v>2</v>
      </c>
      <c r="H15" s="95">
        <f>IF(SUM(H6:H14)='3 жадвал'!D10,SUM(H6:H14),"ХАТО")</f>
        <v>3</v>
      </c>
      <c r="I15" s="95">
        <f>IF(SUM(I6:I14)='3 жадвал'!C11,SUM(I6:I14),"ХАТО")</f>
        <v>2</v>
      </c>
      <c r="J15" s="95">
        <f>IF(SUM(J6:J14)='3 жадвал'!D11,SUM(J6:J14),"ХАТО")</f>
        <v>0</v>
      </c>
      <c r="K15" s="95">
        <f>IF(SUM(K6:K14)='3 жадвал'!C12,SUM(K6:K14),"ХАТО")</f>
        <v>2</v>
      </c>
      <c r="L15" s="95">
        <f>IF(SUM(L6:L14)='3 жадвал'!D12,SUM(L6:L14),"ХАТО")</f>
        <v>2</v>
      </c>
      <c r="M15" s="95">
        <f>IF(SUM(M6:M14)='3 жадвал'!C13,SUM(M6:M14),"ХАТО")</f>
        <v>2</v>
      </c>
      <c r="N15" s="95">
        <f>IF(SUM(N6:N14)='3 жадвал'!D13,SUM(N6:N14),"ХАТО")</f>
        <v>2</v>
      </c>
      <c r="O15" s="95">
        <f>IF(SUM(O6:O14)='3 жадвал'!C14,SUM(O6:O14),"ХАТО")</f>
        <v>1</v>
      </c>
      <c r="P15" s="95">
        <f>IF(SUM(P6:P14)='3 жадвал'!D14,SUM(P6:P14),"ХАТО")</f>
        <v>1</v>
      </c>
      <c r="Q15" s="95">
        <f>IF(SUM(Q6:Q14)='3 жадвал'!C15,SUM(Q6:Q14),"ХАТО")</f>
        <v>5</v>
      </c>
      <c r="R15" s="95">
        <f>IF(SUM(R6:R14)='3 жадвал'!D15,SUM(R6:R14),"ХАТО")</f>
        <v>3</v>
      </c>
      <c r="S15" s="95">
        <f>IF(SUM(S6:S14)='3 жадвал'!C16,SUM(S6:S14),"ХАТО")</f>
        <v>15</v>
      </c>
      <c r="T15" s="95">
        <f>IF(SUM(T6:T14)='3 жадвал'!D16,SUM(T6:T14),"ХАТО")</f>
        <v>3</v>
      </c>
      <c r="U15" s="95">
        <f>IF(SUM(U6:U14)='3 жадвал'!C17,SUM(U6:U14),"ХАТО")</f>
        <v>0</v>
      </c>
      <c r="V15" s="95">
        <f>IF(SUM(V6:V14)='3 жадвал'!D17,SUM(V6:V14),"ХАТО")</f>
        <v>0</v>
      </c>
      <c r="W15" s="95">
        <f>IF(SUM(W6:W14)='3 жадвал'!C18,SUM(W6:W14),"ХАТО")</f>
        <v>2</v>
      </c>
      <c r="X15" s="95">
        <f>IF(SUM(X6:X14)='3 жадвал'!D18,SUM(X6:X14),"ХАТО")</f>
        <v>2</v>
      </c>
      <c r="Y15" s="95">
        <f>IF(SUM(Y6:Y14)='3 жадвал'!C19,SUM(Y6:Y14),"ХАТО")</f>
        <v>246</v>
      </c>
      <c r="Z15" s="95">
        <f>IF(SUM(Z6:Z14)='3 жадвал'!D19,SUM(Z6:Z14),"ХАТО")</f>
        <v>215</v>
      </c>
      <c r="AA15" s="95">
        <f>IF(SUM(AA6:AA14)='3 жадвал'!C20,SUM(AA6:AA14),"ХАТО")</f>
        <v>9</v>
      </c>
      <c r="AB15" s="95">
        <f>IF(SUM(AB6:AB14)='3 жадвал'!D20,SUM(AB6:AB14),"ХАТО")</f>
        <v>2</v>
      </c>
      <c r="AC15" s="95">
        <f>IF(SUM(AC6:AC14)='3 жадвал'!C21,SUM(AC6:AC14),"ХАТО")</f>
        <v>4</v>
      </c>
      <c r="AD15" s="95">
        <f>IF(SUM(AD6:AD14)='3 жадвал'!D21,SUM(AD6:AD14),"ХАТО")</f>
        <v>3</v>
      </c>
      <c r="AE15" s="95">
        <f>IF(SUM(AE6:AE14)='3 жадвал'!C22,SUM(AE6:AE14),"ХАТО")</f>
        <v>1</v>
      </c>
      <c r="AF15" s="95">
        <f>IF(SUM(AF6:AF14)='3 жадвал'!D22,SUM(AF6:AF14),"ХАТО")</f>
        <v>0</v>
      </c>
      <c r="AG15" s="95">
        <f>IF(SUM(AG6:AG14)='3 жадвал'!C23,SUM(AG6:AG14),"ХАТО")</f>
        <v>0</v>
      </c>
      <c r="AH15" s="131">
        <f>IF(SUM(AH6:AH14)='3 жадвал'!D23,SUM(AH6:AH14),"ХАТО")</f>
        <v>0</v>
      </c>
      <c r="AL15" s="121"/>
      <c r="AM15" s="121"/>
      <c r="AN15" s="121"/>
    </row>
    <row r="16" spans="1:40" x14ac:dyDescent="0.3">
      <c r="A16" s="208"/>
      <c r="B16" s="208"/>
      <c r="C16" s="208"/>
      <c r="D16" s="208"/>
      <c r="E16" s="208"/>
      <c r="F16" s="208"/>
      <c r="G16" s="208"/>
      <c r="H16" s="208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</row>
    <row r="17" spans="2:34" ht="20.25" customHeight="1" x14ac:dyDescent="0.3">
      <c r="C17" s="128"/>
      <c r="F17" s="129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29"/>
      <c r="AE17" s="129"/>
      <c r="AF17" s="129"/>
      <c r="AG17" s="130"/>
      <c r="AH17" s="130"/>
    </row>
    <row r="18" spans="2:34" s="20" customFormat="1" x14ac:dyDescent="0.3">
      <c r="B18" s="40"/>
      <c r="C18" s="83"/>
      <c r="D18" s="83"/>
      <c r="E18" s="40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W18" s="21"/>
      <c r="X18" s="21"/>
      <c r="Y18" s="21"/>
      <c r="Z18" s="21"/>
      <c r="AG18" s="127"/>
      <c r="AH18" s="127"/>
    </row>
    <row r="19" spans="2:34" x14ac:dyDescent="0.3">
      <c r="C19" s="128"/>
    </row>
    <row r="20" spans="2:34" x14ac:dyDescent="0.3">
      <c r="C20" s="128"/>
    </row>
    <row r="21" spans="2:34" x14ac:dyDescent="0.3">
      <c r="C21" s="128"/>
    </row>
    <row r="22" spans="2:34" x14ac:dyDescent="0.3">
      <c r="C22" s="128"/>
    </row>
    <row r="23" spans="2:34" x14ac:dyDescent="0.3">
      <c r="C23" s="128"/>
    </row>
    <row r="24" spans="2:34" x14ac:dyDescent="0.3">
      <c r="C24" s="128"/>
    </row>
    <row r="25" spans="2:34" x14ac:dyDescent="0.3">
      <c r="C25" s="128"/>
    </row>
    <row r="26" spans="2:34" x14ac:dyDescent="0.3">
      <c r="C26" s="128"/>
    </row>
    <row r="27" spans="2:34" x14ac:dyDescent="0.3">
      <c r="C27" s="128"/>
    </row>
  </sheetData>
  <sheetProtection algorithmName="SHA-512" hashValue="T2h6N8LYnftiWLmJWhzszZFW1c8b2cr3ml6DLNYmZ4KobfMUsxNIxX1yWM2lRgie8INjv1eu4cfh/WWsz4c+Vg==" saltValue="ln15j53FXByAVJn+t6m2Cg==" spinCount="100000" sheet="1" objects="1" scenarios="1"/>
  <mergeCells count="22">
    <mergeCell ref="A1:AH1"/>
    <mergeCell ref="Y3:Z3"/>
    <mergeCell ref="AA3:AB3"/>
    <mergeCell ref="AC3:AD3"/>
    <mergeCell ref="AE3:AF3"/>
    <mergeCell ref="AG3:AH3"/>
    <mergeCell ref="A3:A4"/>
    <mergeCell ref="B3:B4"/>
    <mergeCell ref="E3:F3"/>
    <mergeCell ref="G3:H3"/>
    <mergeCell ref="I3:J3"/>
    <mergeCell ref="Q3:R3"/>
    <mergeCell ref="AG2:AH2"/>
    <mergeCell ref="S3:T3"/>
    <mergeCell ref="C3:D3"/>
    <mergeCell ref="A16:H16"/>
    <mergeCell ref="A15:B15"/>
    <mergeCell ref="U3:V3"/>
    <mergeCell ref="W3:X3"/>
    <mergeCell ref="K3:L3"/>
    <mergeCell ref="M3:N3"/>
    <mergeCell ref="O3:P3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3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CC00"/>
    <pageSetUpPr fitToPage="1"/>
  </sheetPr>
  <dimension ref="A1:T30"/>
  <sheetViews>
    <sheetView view="pageBreakPreview" zoomScale="85" zoomScaleNormal="85" zoomScaleSheetLayoutView="85" workbookViewId="0">
      <selection activeCell="O23" sqref="O23"/>
    </sheetView>
  </sheetViews>
  <sheetFormatPr defaultRowHeight="20.25" x14ac:dyDescent="0.3"/>
  <cols>
    <col min="1" max="1" width="7" style="73" customWidth="1"/>
    <col min="2" max="2" width="26.7109375" style="73" customWidth="1"/>
    <col min="3" max="7" width="11.42578125" style="73" customWidth="1"/>
    <col min="8" max="20" width="11.42578125" style="42" customWidth="1"/>
    <col min="21" max="21" width="24.7109375" style="42" customWidth="1"/>
    <col min="22" max="22" width="22.140625" style="42" customWidth="1"/>
    <col min="23" max="23" width="10.7109375" style="42" customWidth="1"/>
    <col min="24" max="16384" width="9.140625" style="42"/>
  </cols>
  <sheetData>
    <row r="1" spans="1:20" ht="18.75" customHeight="1" x14ac:dyDescent="0.3">
      <c r="A1" s="173" t="s">
        <v>114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</row>
    <row r="2" spans="1:20" ht="18.75" customHeight="1" x14ac:dyDescent="0.3">
      <c r="A2" s="173"/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</row>
    <row r="3" spans="1:20" ht="43.5" customHeight="1" x14ac:dyDescent="0.3">
      <c r="A3" s="173"/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</row>
    <row r="4" spans="1:20" ht="21" thickBot="1" x14ac:dyDescent="0.35">
      <c r="A4" s="19"/>
      <c r="B4" s="19"/>
      <c r="C4" s="19"/>
      <c r="D4" s="19"/>
      <c r="E4" s="19"/>
      <c r="F4" s="19"/>
      <c r="G4" s="19"/>
      <c r="H4" s="44"/>
      <c r="I4" s="44"/>
      <c r="J4" s="44"/>
      <c r="K4" s="44"/>
      <c r="L4" s="44"/>
      <c r="M4" s="44"/>
      <c r="N4" s="44"/>
      <c r="O4" s="44"/>
      <c r="P4" s="44"/>
      <c r="Q4" s="44"/>
      <c r="R4" s="44"/>
      <c r="S4" s="211" t="s">
        <v>71</v>
      </c>
      <c r="T4" s="211"/>
    </row>
    <row r="5" spans="1:20" ht="24.75" customHeight="1" x14ac:dyDescent="0.3">
      <c r="A5" s="212" t="s">
        <v>69</v>
      </c>
      <c r="B5" s="182" t="s">
        <v>16</v>
      </c>
      <c r="C5" s="216" t="s">
        <v>10</v>
      </c>
      <c r="D5" s="216"/>
      <c r="E5" s="182" t="s">
        <v>31</v>
      </c>
      <c r="F5" s="182"/>
      <c r="G5" s="182"/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3"/>
    </row>
    <row r="6" spans="1:20" ht="23.25" customHeight="1" x14ac:dyDescent="0.3">
      <c r="A6" s="213"/>
      <c r="B6" s="174"/>
      <c r="C6" s="187"/>
      <c r="D6" s="187"/>
      <c r="E6" s="174" t="s">
        <v>45</v>
      </c>
      <c r="F6" s="174"/>
      <c r="G6" s="174"/>
      <c r="H6" s="174"/>
      <c r="I6" s="174"/>
      <c r="J6" s="174"/>
      <c r="K6" s="174"/>
      <c r="L6" s="174"/>
      <c r="M6" s="174" t="s">
        <v>46</v>
      </c>
      <c r="N6" s="174"/>
      <c r="O6" s="174"/>
      <c r="P6" s="174"/>
      <c r="Q6" s="174"/>
      <c r="R6" s="174"/>
      <c r="S6" s="174"/>
      <c r="T6" s="217"/>
    </row>
    <row r="7" spans="1:20" ht="23.25" customHeight="1" x14ac:dyDescent="0.3">
      <c r="A7" s="213"/>
      <c r="B7" s="174"/>
      <c r="C7" s="187"/>
      <c r="D7" s="187"/>
      <c r="E7" s="187" t="s">
        <v>47</v>
      </c>
      <c r="F7" s="187"/>
      <c r="G7" s="174" t="s">
        <v>31</v>
      </c>
      <c r="H7" s="174"/>
      <c r="I7" s="174"/>
      <c r="J7" s="174"/>
      <c r="K7" s="174"/>
      <c r="L7" s="174"/>
      <c r="M7" s="187" t="s">
        <v>47</v>
      </c>
      <c r="N7" s="187"/>
      <c r="O7" s="174" t="s">
        <v>31</v>
      </c>
      <c r="P7" s="174"/>
      <c r="Q7" s="174"/>
      <c r="R7" s="174"/>
      <c r="S7" s="174"/>
      <c r="T7" s="217"/>
    </row>
    <row r="8" spans="1:20" ht="21.75" customHeight="1" x14ac:dyDescent="0.3">
      <c r="A8" s="213"/>
      <c r="B8" s="174"/>
      <c r="C8" s="187"/>
      <c r="D8" s="187"/>
      <c r="E8" s="187"/>
      <c r="F8" s="187"/>
      <c r="G8" s="174" t="s">
        <v>48</v>
      </c>
      <c r="H8" s="174"/>
      <c r="I8" s="174" t="s">
        <v>49</v>
      </c>
      <c r="J8" s="174"/>
      <c r="K8" s="174" t="s">
        <v>50</v>
      </c>
      <c r="L8" s="174"/>
      <c r="M8" s="187"/>
      <c r="N8" s="187"/>
      <c r="O8" s="174" t="s">
        <v>48</v>
      </c>
      <c r="P8" s="174"/>
      <c r="Q8" s="174" t="s">
        <v>49</v>
      </c>
      <c r="R8" s="174"/>
      <c r="S8" s="174" t="s">
        <v>50</v>
      </c>
      <c r="T8" s="217"/>
    </row>
    <row r="9" spans="1:20" ht="24.75" customHeight="1" thickBot="1" x14ac:dyDescent="0.35">
      <c r="A9" s="214"/>
      <c r="B9" s="215"/>
      <c r="C9" s="28" t="s">
        <v>95</v>
      </c>
      <c r="D9" s="22" t="s">
        <v>108</v>
      </c>
      <c r="E9" s="158" t="s">
        <v>95</v>
      </c>
      <c r="F9" s="155" t="s">
        <v>108</v>
      </c>
      <c r="G9" s="158" t="s">
        <v>95</v>
      </c>
      <c r="H9" s="155" t="s">
        <v>108</v>
      </c>
      <c r="I9" s="158" t="s">
        <v>95</v>
      </c>
      <c r="J9" s="155" t="s">
        <v>108</v>
      </c>
      <c r="K9" s="158" t="s">
        <v>95</v>
      </c>
      <c r="L9" s="155" t="s">
        <v>108</v>
      </c>
      <c r="M9" s="158" t="s">
        <v>95</v>
      </c>
      <c r="N9" s="155" t="s">
        <v>108</v>
      </c>
      <c r="O9" s="158" t="s">
        <v>95</v>
      </c>
      <c r="P9" s="155" t="s">
        <v>108</v>
      </c>
      <c r="Q9" s="158" t="s">
        <v>95</v>
      </c>
      <c r="R9" s="155" t="s">
        <v>108</v>
      </c>
      <c r="S9" s="158" t="s">
        <v>95</v>
      </c>
      <c r="T9" s="155" t="s">
        <v>108</v>
      </c>
    </row>
    <row r="10" spans="1:20" s="20" customFormat="1" ht="22.5" customHeight="1" thickBot="1" x14ac:dyDescent="0.35">
      <c r="A10" s="87">
        <v>1</v>
      </c>
      <c r="B10" s="88">
        <v>2</v>
      </c>
      <c r="C10" s="88">
        <v>3</v>
      </c>
      <c r="D10" s="88">
        <v>4</v>
      </c>
      <c r="E10" s="88">
        <v>5</v>
      </c>
      <c r="F10" s="88">
        <v>6</v>
      </c>
      <c r="G10" s="88">
        <v>7</v>
      </c>
      <c r="H10" s="88">
        <v>8</v>
      </c>
      <c r="I10" s="88">
        <v>9</v>
      </c>
      <c r="J10" s="88">
        <v>10</v>
      </c>
      <c r="K10" s="88">
        <v>11</v>
      </c>
      <c r="L10" s="88">
        <v>12</v>
      </c>
      <c r="M10" s="88">
        <v>13</v>
      </c>
      <c r="N10" s="88">
        <v>14</v>
      </c>
      <c r="O10" s="88">
        <v>15</v>
      </c>
      <c r="P10" s="88">
        <v>16</v>
      </c>
      <c r="Q10" s="88">
        <v>17</v>
      </c>
      <c r="R10" s="88">
        <v>18</v>
      </c>
      <c r="S10" s="88">
        <v>19</v>
      </c>
      <c r="T10" s="89">
        <v>20</v>
      </c>
    </row>
    <row r="11" spans="1:20" ht="45" customHeight="1" x14ac:dyDescent="0.3">
      <c r="A11" s="90">
        <v>1</v>
      </c>
      <c r="B11" s="48" t="s">
        <v>17</v>
      </c>
      <c r="C11" s="86">
        <f>E11+M11</f>
        <v>1</v>
      </c>
      <c r="D11" s="86">
        <f>F11+N11</f>
        <v>4</v>
      </c>
      <c r="E11" s="86">
        <f>G11+I11+K11</f>
        <v>1</v>
      </c>
      <c r="F11" s="86">
        <f>H11+J11+L11</f>
        <v>4</v>
      </c>
      <c r="G11" s="152">
        <v>1</v>
      </c>
      <c r="H11" s="152">
        <v>2</v>
      </c>
      <c r="I11" s="152"/>
      <c r="J11" s="152">
        <v>2</v>
      </c>
      <c r="K11" s="152"/>
      <c r="L11" s="152"/>
      <c r="M11" s="86">
        <f>O11+Q11+S11</f>
        <v>0</v>
      </c>
      <c r="N11" s="86">
        <f>P11+R11+T11</f>
        <v>0</v>
      </c>
      <c r="O11" s="152"/>
      <c r="P11" s="152"/>
      <c r="Q11" s="152"/>
      <c r="R11" s="152"/>
      <c r="S11" s="152"/>
      <c r="T11" s="152"/>
    </row>
    <row r="12" spans="1:20" ht="23.25" customHeight="1" x14ac:dyDescent="0.3">
      <c r="A12" s="54">
        <v>2</v>
      </c>
      <c r="B12" s="84" t="s">
        <v>18</v>
      </c>
      <c r="C12" s="85">
        <f t="shared" ref="C12:D25" si="0">E12+M12</f>
        <v>2</v>
      </c>
      <c r="D12" s="85">
        <f t="shared" si="0"/>
        <v>3</v>
      </c>
      <c r="E12" s="85">
        <f t="shared" ref="E12:F25" si="1">G12+I12+K12</f>
        <v>2</v>
      </c>
      <c r="F12" s="85">
        <f t="shared" si="1"/>
        <v>3</v>
      </c>
      <c r="G12" s="152">
        <v>1</v>
      </c>
      <c r="H12" s="152"/>
      <c r="I12" s="152">
        <v>1</v>
      </c>
      <c r="J12" s="152">
        <v>3</v>
      </c>
      <c r="K12" s="152"/>
      <c r="L12" s="152"/>
      <c r="M12" s="85">
        <f t="shared" ref="M12:M25" si="2">O12+Q12+S12</f>
        <v>0</v>
      </c>
      <c r="N12" s="85">
        <f t="shared" ref="N12:N25" si="3">P12+R12+T12</f>
        <v>0</v>
      </c>
      <c r="O12" s="152"/>
      <c r="P12" s="152"/>
      <c r="Q12" s="152"/>
      <c r="R12" s="152"/>
      <c r="S12" s="152"/>
      <c r="T12" s="152"/>
    </row>
    <row r="13" spans="1:20" ht="21.75" customHeight="1" x14ac:dyDescent="0.3">
      <c r="A13" s="54">
        <v>3</v>
      </c>
      <c r="B13" s="84" t="s">
        <v>19</v>
      </c>
      <c r="C13" s="85">
        <f t="shared" si="0"/>
        <v>3</v>
      </c>
      <c r="D13" s="85">
        <f t="shared" si="0"/>
        <v>0</v>
      </c>
      <c r="E13" s="85">
        <f t="shared" si="1"/>
        <v>3</v>
      </c>
      <c r="F13" s="85">
        <f t="shared" si="1"/>
        <v>0</v>
      </c>
      <c r="G13" s="152">
        <v>2</v>
      </c>
      <c r="H13" s="152"/>
      <c r="I13" s="152">
        <v>1</v>
      </c>
      <c r="J13" s="152"/>
      <c r="K13" s="152"/>
      <c r="L13" s="152"/>
      <c r="M13" s="85">
        <f t="shared" si="2"/>
        <v>0</v>
      </c>
      <c r="N13" s="85">
        <f t="shared" si="3"/>
        <v>0</v>
      </c>
      <c r="O13" s="152"/>
      <c r="P13" s="152"/>
      <c r="Q13" s="152"/>
      <c r="R13" s="152"/>
      <c r="S13" s="152"/>
      <c r="T13" s="152"/>
    </row>
    <row r="14" spans="1:20" ht="21.75" customHeight="1" x14ac:dyDescent="0.3">
      <c r="A14" s="54">
        <v>4</v>
      </c>
      <c r="B14" s="84" t="s">
        <v>20</v>
      </c>
      <c r="C14" s="85">
        <f t="shared" si="0"/>
        <v>2</v>
      </c>
      <c r="D14" s="85">
        <f t="shared" si="0"/>
        <v>2</v>
      </c>
      <c r="E14" s="85">
        <f t="shared" si="1"/>
        <v>2</v>
      </c>
      <c r="F14" s="85">
        <f t="shared" si="1"/>
        <v>2</v>
      </c>
      <c r="G14" s="152">
        <v>1</v>
      </c>
      <c r="H14" s="152">
        <v>2</v>
      </c>
      <c r="I14" s="152">
        <v>1</v>
      </c>
      <c r="J14" s="152"/>
      <c r="K14" s="152"/>
      <c r="L14" s="152"/>
      <c r="M14" s="85">
        <f t="shared" si="2"/>
        <v>0</v>
      </c>
      <c r="N14" s="85">
        <f t="shared" si="3"/>
        <v>0</v>
      </c>
      <c r="O14" s="152"/>
      <c r="P14" s="152"/>
      <c r="Q14" s="152"/>
      <c r="R14" s="152"/>
      <c r="S14" s="152"/>
      <c r="T14" s="152"/>
    </row>
    <row r="15" spans="1:20" ht="19.5" customHeight="1" x14ac:dyDescent="0.3">
      <c r="A15" s="54">
        <v>5</v>
      </c>
      <c r="B15" s="84" t="s">
        <v>21</v>
      </c>
      <c r="C15" s="85">
        <f t="shared" si="0"/>
        <v>2</v>
      </c>
      <c r="D15" s="85">
        <f t="shared" si="0"/>
        <v>2</v>
      </c>
      <c r="E15" s="85">
        <f t="shared" si="1"/>
        <v>2</v>
      </c>
      <c r="F15" s="85">
        <f t="shared" si="1"/>
        <v>2</v>
      </c>
      <c r="G15" s="152">
        <v>2</v>
      </c>
      <c r="H15" s="152">
        <v>1</v>
      </c>
      <c r="I15" s="152"/>
      <c r="J15" s="152">
        <v>1</v>
      </c>
      <c r="K15" s="152"/>
      <c r="L15" s="152"/>
      <c r="M15" s="85">
        <f t="shared" si="2"/>
        <v>0</v>
      </c>
      <c r="N15" s="85">
        <f t="shared" si="3"/>
        <v>0</v>
      </c>
      <c r="O15" s="152"/>
      <c r="P15" s="152"/>
      <c r="Q15" s="152"/>
      <c r="R15" s="152"/>
      <c r="S15" s="152"/>
      <c r="T15" s="152"/>
    </row>
    <row r="16" spans="1:20" ht="20.25" customHeight="1" x14ac:dyDescent="0.3">
      <c r="A16" s="54">
        <v>6</v>
      </c>
      <c r="B16" s="84" t="s">
        <v>22</v>
      </c>
      <c r="C16" s="85">
        <f t="shared" si="0"/>
        <v>1</v>
      </c>
      <c r="D16" s="85">
        <f t="shared" si="0"/>
        <v>1</v>
      </c>
      <c r="E16" s="85">
        <f t="shared" si="1"/>
        <v>1</v>
      </c>
      <c r="F16" s="85">
        <f t="shared" si="1"/>
        <v>1</v>
      </c>
      <c r="G16" s="152">
        <v>1</v>
      </c>
      <c r="H16" s="152">
        <v>1</v>
      </c>
      <c r="I16" s="152"/>
      <c r="J16" s="152"/>
      <c r="K16" s="152"/>
      <c r="L16" s="152"/>
      <c r="M16" s="85">
        <f t="shared" si="2"/>
        <v>0</v>
      </c>
      <c r="N16" s="85">
        <f t="shared" si="3"/>
        <v>0</v>
      </c>
      <c r="O16" s="152"/>
      <c r="P16" s="152"/>
      <c r="Q16" s="152"/>
      <c r="R16" s="152"/>
      <c r="S16" s="152"/>
      <c r="T16" s="152"/>
    </row>
    <row r="17" spans="1:20" ht="24.75" customHeight="1" x14ac:dyDescent="0.3">
      <c r="A17" s="54">
        <v>7</v>
      </c>
      <c r="B17" s="84" t="s">
        <v>23</v>
      </c>
      <c r="C17" s="85">
        <f t="shared" si="0"/>
        <v>5</v>
      </c>
      <c r="D17" s="85">
        <f t="shared" si="0"/>
        <v>3</v>
      </c>
      <c r="E17" s="85">
        <f t="shared" si="1"/>
        <v>5</v>
      </c>
      <c r="F17" s="85">
        <f t="shared" si="1"/>
        <v>3</v>
      </c>
      <c r="G17" s="152">
        <v>3</v>
      </c>
      <c r="H17" s="152"/>
      <c r="I17" s="152">
        <v>2</v>
      </c>
      <c r="J17" s="152">
        <v>3</v>
      </c>
      <c r="K17" s="152"/>
      <c r="L17" s="152"/>
      <c r="M17" s="85">
        <f t="shared" si="2"/>
        <v>0</v>
      </c>
      <c r="N17" s="85">
        <f t="shared" si="3"/>
        <v>0</v>
      </c>
      <c r="O17" s="152"/>
      <c r="P17" s="152"/>
      <c r="Q17" s="152"/>
      <c r="R17" s="152"/>
      <c r="S17" s="152"/>
      <c r="T17" s="152"/>
    </row>
    <row r="18" spans="1:20" ht="21.75" customHeight="1" x14ac:dyDescent="0.3">
      <c r="A18" s="54">
        <v>8</v>
      </c>
      <c r="B18" s="84" t="s">
        <v>24</v>
      </c>
      <c r="C18" s="85">
        <f t="shared" si="0"/>
        <v>15</v>
      </c>
      <c r="D18" s="85">
        <f t="shared" si="0"/>
        <v>3</v>
      </c>
      <c r="E18" s="85">
        <f t="shared" si="1"/>
        <v>15</v>
      </c>
      <c r="F18" s="85">
        <f t="shared" si="1"/>
        <v>3</v>
      </c>
      <c r="G18" s="152">
        <v>5</v>
      </c>
      <c r="H18" s="152"/>
      <c r="I18" s="152">
        <v>10</v>
      </c>
      <c r="J18" s="152">
        <v>3</v>
      </c>
      <c r="K18" s="152"/>
      <c r="L18" s="152"/>
      <c r="M18" s="85">
        <f t="shared" si="2"/>
        <v>0</v>
      </c>
      <c r="N18" s="85">
        <f t="shared" si="3"/>
        <v>0</v>
      </c>
      <c r="O18" s="152"/>
      <c r="P18" s="152"/>
      <c r="Q18" s="152"/>
      <c r="R18" s="152"/>
      <c r="S18" s="152"/>
      <c r="T18" s="152"/>
    </row>
    <row r="19" spans="1:20" ht="24" customHeight="1" x14ac:dyDescent="0.3">
      <c r="A19" s="54">
        <v>9</v>
      </c>
      <c r="B19" s="84" t="s">
        <v>25</v>
      </c>
      <c r="C19" s="85">
        <f t="shared" si="0"/>
        <v>0</v>
      </c>
      <c r="D19" s="85">
        <f t="shared" si="0"/>
        <v>0</v>
      </c>
      <c r="E19" s="85">
        <f t="shared" si="1"/>
        <v>0</v>
      </c>
      <c r="F19" s="85">
        <f t="shared" si="1"/>
        <v>0</v>
      </c>
      <c r="G19" s="152"/>
      <c r="H19" s="152"/>
      <c r="I19" s="152"/>
      <c r="J19" s="152"/>
      <c r="K19" s="152"/>
      <c r="L19" s="152"/>
      <c r="M19" s="85">
        <f t="shared" si="2"/>
        <v>0</v>
      </c>
      <c r="N19" s="85">
        <f t="shared" si="3"/>
        <v>0</v>
      </c>
      <c r="O19" s="152"/>
      <c r="P19" s="152"/>
      <c r="Q19" s="152"/>
      <c r="R19" s="152"/>
      <c r="S19" s="152"/>
      <c r="T19" s="152"/>
    </row>
    <row r="20" spans="1:20" ht="21" customHeight="1" x14ac:dyDescent="0.3">
      <c r="A20" s="54">
        <v>10</v>
      </c>
      <c r="B20" s="84" t="s">
        <v>26</v>
      </c>
      <c r="C20" s="85">
        <f t="shared" si="0"/>
        <v>2</v>
      </c>
      <c r="D20" s="85">
        <f t="shared" si="0"/>
        <v>2</v>
      </c>
      <c r="E20" s="85">
        <f t="shared" si="1"/>
        <v>2</v>
      </c>
      <c r="F20" s="85">
        <f t="shared" si="1"/>
        <v>2</v>
      </c>
      <c r="G20" s="152"/>
      <c r="H20" s="152">
        <v>1</v>
      </c>
      <c r="I20" s="152">
        <v>2</v>
      </c>
      <c r="J20" s="152">
        <v>1</v>
      </c>
      <c r="K20" s="152"/>
      <c r="L20" s="152"/>
      <c r="M20" s="85">
        <f t="shared" si="2"/>
        <v>0</v>
      </c>
      <c r="N20" s="85">
        <f t="shared" si="3"/>
        <v>0</v>
      </c>
      <c r="O20" s="152"/>
      <c r="P20" s="152"/>
      <c r="Q20" s="152"/>
      <c r="R20" s="152"/>
      <c r="S20" s="152"/>
      <c r="T20" s="152"/>
    </row>
    <row r="21" spans="1:20" ht="19.5" customHeight="1" x14ac:dyDescent="0.3">
      <c r="A21" s="54">
        <v>11</v>
      </c>
      <c r="B21" s="84" t="s">
        <v>77</v>
      </c>
      <c r="C21" s="85">
        <f t="shared" si="0"/>
        <v>245</v>
      </c>
      <c r="D21" s="85">
        <f t="shared" si="0"/>
        <v>215</v>
      </c>
      <c r="E21" s="85">
        <f t="shared" si="1"/>
        <v>245</v>
      </c>
      <c r="F21" s="85">
        <f t="shared" si="1"/>
        <v>213</v>
      </c>
      <c r="G21" s="152">
        <v>225</v>
      </c>
      <c r="H21" s="152">
        <v>178</v>
      </c>
      <c r="I21" s="152">
        <v>20</v>
      </c>
      <c r="J21" s="152">
        <v>35</v>
      </c>
      <c r="K21" s="152"/>
      <c r="L21" s="152"/>
      <c r="M21" s="85">
        <f t="shared" si="2"/>
        <v>0</v>
      </c>
      <c r="N21" s="85">
        <f t="shared" si="3"/>
        <v>2</v>
      </c>
      <c r="O21" s="152"/>
      <c r="P21" s="152">
        <v>2</v>
      </c>
      <c r="Q21" s="152"/>
      <c r="R21" s="152"/>
      <c r="S21" s="152"/>
      <c r="T21" s="152"/>
    </row>
    <row r="22" spans="1:20" ht="21.75" customHeight="1" x14ac:dyDescent="0.3">
      <c r="A22" s="54">
        <v>12</v>
      </c>
      <c r="B22" s="84" t="s">
        <v>44</v>
      </c>
      <c r="C22" s="85">
        <f t="shared" si="0"/>
        <v>9</v>
      </c>
      <c r="D22" s="85">
        <f t="shared" si="0"/>
        <v>2</v>
      </c>
      <c r="E22" s="85">
        <f t="shared" si="1"/>
        <v>9</v>
      </c>
      <c r="F22" s="85">
        <f t="shared" si="1"/>
        <v>2</v>
      </c>
      <c r="G22" s="152">
        <v>4</v>
      </c>
      <c r="H22" s="152"/>
      <c r="I22" s="152">
        <v>5</v>
      </c>
      <c r="J22" s="152">
        <v>2</v>
      </c>
      <c r="K22" s="152"/>
      <c r="L22" s="152"/>
      <c r="M22" s="85">
        <f t="shared" si="2"/>
        <v>0</v>
      </c>
      <c r="N22" s="85">
        <f t="shared" si="3"/>
        <v>0</v>
      </c>
      <c r="O22" s="152"/>
      <c r="P22" s="152"/>
      <c r="Q22" s="152"/>
      <c r="R22" s="152"/>
      <c r="S22" s="152"/>
      <c r="T22" s="152"/>
    </row>
    <row r="23" spans="1:20" ht="21" customHeight="1" x14ac:dyDescent="0.3">
      <c r="A23" s="54">
        <v>13</v>
      </c>
      <c r="B23" s="84" t="s">
        <v>28</v>
      </c>
      <c r="C23" s="85">
        <f t="shared" si="0"/>
        <v>4</v>
      </c>
      <c r="D23" s="85">
        <f t="shared" si="0"/>
        <v>3</v>
      </c>
      <c r="E23" s="85">
        <f t="shared" si="1"/>
        <v>4</v>
      </c>
      <c r="F23" s="85">
        <f t="shared" si="1"/>
        <v>3</v>
      </c>
      <c r="G23" s="152">
        <v>2</v>
      </c>
      <c r="H23" s="152">
        <v>2</v>
      </c>
      <c r="I23" s="152">
        <v>2</v>
      </c>
      <c r="J23" s="152">
        <v>1</v>
      </c>
      <c r="K23" s="152"/>
      <c r="L23" s="152"/>
      <c r="M23" s="85">
        <f t="shared" si="2"/>
        <v>0</v>
      </c>
      <c r="N23" s="85">
        <f t="shared" si="3"/>
        <v>0</v>
      </c>
      <c r="O23" s="152"/>
      <c r="P23" s="152"/>
      <c r="Q23" s="152"/>
      <c r="R23" s="152"/>
      <c r="S23" s="152"/>
      <c r="T23" s="152"/>
    </row>
    <row r="24" spans="1:20" ht="19.5" customHeight="1" x14ac:dyDescent="0.3">
      <c r="A24" s="54">
        <v>14</v>
      </c>
      <c r="B24" s="84" t="s">
        <v>29</v>
      </c>
      <c r="C24" s="85">
        <f t="shared" si="0"/>
        <v>1</v>
      </c>
      <c r="D24" s="85">
        <f t="shared" si="0"/>
        <v>0</v>
      </c>
      <c r="E24" s="85">
        <f t="shared" si="1"/>
        <v>1</v>
      </c>
      <c r="F24" s="85">
        <f t="shared" si="1"/>
        <v>0</v>
      </c>
      <c r="G24" s="152">
        <v>1</v>
      </c>
      <c r="H24" s="152"/>
      <c r="I24" s="152"/>
      <c r="J24" s="152"/>
      <c r="K24" s="152"/>
      <c r="L24" s="152"/>
      <c r="M24" s="85">
        <f t="shared" si="2"/>
        <v>0</v>
      </c>
      <c r="N24" s="85">
        <f t="shared" si="3"/>
        <v>0</v>
      </c>
      <c r="O24" s="152"/>
      <c r="P24" s="152"/>
      <c r="Q24" s="152"/>
      <c r="R24" s="152"/>
      <c r="S24" s="152"/>
      <c r="T24" s="152"/>
    </row>
    <row r="25" spans="1:20" s="82" customFormat="1" ht="20.25" customHeight="1" thickBot="1" x14ac:dyDescent="0.35">
      <c r="A25" s="92">
        <v>15</v>
      </c>
      <c r="B25" s="93" t="s">
        <v>30</v>
      </c>
      <c r="C25" s="94">
        <f t="shared" si="0"/>
        <v>0</v>
      </c>
      <c r="D25" s="94">
        <f t="shared" si="0"/>
        <v>0</v>
      </c>
      <c r="E25" s="94">
        <f t="shared" si="1"/>
        <v>0</v>
      </c>
      <c r="F25" s="94">
        <f t="shared" si="1"/>
        <v>0</v>
      </c>
      <c r="G25" s="152"/>
      <c r="H25" s="152"/>
      <c r="I25" s="152"/>
      <c r="J25" s="152"/>
      <c r="K25" s="146"/>
      <c r="L25" s="152"/>
      <c r="M25" s="94">
        <f t="shared" si="2"/>
        <v>0</v>
      </c>
      <c r="N25" s="94">
        <f t="shared" si="3"/>
        <v>0</v>
      </c>
      <c r="O25" s="152"/>
      <c r="P25" s="152"/>
      <c r="Q25" s="152"/>
      <c r="R25" s="152"/>
      <c r="S25" s="152"/>
      <c r="T25" s="152"/>
    </row>
    <row r="26" spans="1:20" s="83" customFormat="1" ht="20.25" customHeight="1" thickBot="1" x14ac:dyDescent="0.25">
      <c r="A26" s="159" t="s">
        <v>42</v>
      </c>
      <c r="B26" s="160"/>
      <c r="C26" s="95">
        <f>IF(SUM(C11:C25)='2 жадвал'!C17,SUM(C11:C25),"ХАТО")</f>
        <v>292</v>
      </c>
      <c r="D26" s="95">
        <f>IF(SUM(D11:D25)='2 жадвал'!D17,SUM(D11:D25),"ХАТО")</f>
        <v>240</v>
      </c>
      <c r="E26" s="96">
        <f>IF(SUM(E11:E25)='3 жадвал'!E24,SUM(E11:E25),"ХАТО")</f>
        <v>292</v>
      </c>
      <c r="F26" s="96">
        <f>IF(SUM(F11:F25)='3 жадвал'!F24,SUM(F11:F25),"ХАТО")</f>
        <v>238</v>
      </c>
      <c r="G26" s="96">
        <f t="shared" ref="G26:T26" si="4">SUM(G11:G25)</f>
        <v>248</v>
      </c>
      <c r="H26" s="96">
        <f t="shared" si="4"/>
        <v>187</v>
      </c>
      <c r="I26" s="96">
        <f t="shared" si="4"/>
        <v>44</v>
      </c>
      <c r="J26" s="96">
        <f t="shared" si="4"/>
        <v>51</v>
      </c>
      <c r="K26" s="96">
        <f t="shared" si="4"/>
        <v>0</v>
      </c>
      <c r="L26" s="96">
        <f t="shared" si="4"/>
        <v>0</v>
      </c>
      <c r="M26" s="96">
        <f>IF(SUM(M11:M25)='3 жадвал'!G24,SUM(M11:M25),"ХАТО")</f>
        <v>0</v>
      </c>
      <c r="N26" s="96">
        <f>IF(SUM(N11:N25)='3 жадвал'!H24,SUM(N11:N25),"ХАТО")</f>
        <v>2</v>
      </c>
      <c r="O26" s="96">
        <f t="shared" si="4"/>
        <v>0</v>
      </c>
      <c r="P26" s="96">
        <f t="shared" si="4"/>
        <v>2</v>
      </c>
      <c r="Q26" s="96">
        <f t="shared" si="4"/>
        <v>0</v>
      </c>
      <c r="R26" s="96">
        <f t="shared" si="4"/>
        <v>0</v>
      </c>
      <c r="S26" s="96">
        <f t="shared" si="4"/>
        <v>0</v>
      </c>
      <c r="T26" s="97">
        <f t="shared" si="4"/>
        <v>0</v>
      </c>
    </row>
    <row r="27" spans="1:20" ht="20.25" customHeight="1" x14ac:dyDescent="0.3">
      <c r="A27" s="75"/>
      <c r="B27" s="76"/>
      <c r="C27" s="77"/>
      <c r="D27" s="78"/>
      <c r="E27" s="79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</row>
    <row r="28" spans="1:20" x14ac:dyDescent="0.3">
      <c r="C28" s="80"/>
      <c r="D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</row>
    <row r="29" spans="1:20" s="57" customFormat="1" x14ac:dyDescent="0.2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/>
      <c r="L29" s="81"/>
      <c r="M29" s="81"/>
      <c r="N29" s="210"/>
      <c r="O29" s="210"/>
      <c r="P29" s="210"/>
      <c r="Q29" s="81"/>
      <c r="R29" s="81"/>
      <c r="S29" s="81"/>
      <c r="T29" s="81"/>
    </row>
    <row r="30" spans="1:20" x14ac:dyDescent="0.3">
      <c r="B30" s="42"/>
      <c r="C30" s="42"/>
      <c r="D30" s="42"/>
      <c r="E30" s="20"/>
      <c r="F30" s="40"/>
      <c r="G30" s="20"/>
      <c r="H30" s="20"/>
      <c r="I30" s="20"/>
      <c r="J30" s="18"/>
      <c r="K30" s="73"/>
      <c r="L30" s="73"/>
      <c r="M30" s="73"/>
      <c r="N30" s="73"/>
      <c r="O30" s="21"/>
      <c r="P30" s="21"/>
      <c r="Q30" s="21"/>
      <c r="R30" s="21"/>
      <c r="S30" s="73"/>
      <c r="T30" s="73"/>
    </row>
  </sheetData>
  <sheetProtection algorithmName="SHA-512" hashValue="cXslwAMruaBpTnmtsFZtm9sitZnbRCc5BvTKamOrETzVds+14SW1dUH0+YIlTc2DNwVPn2R4ost7l+32PvoaAQ==" saltValue="xtacJLFcgnAx8Pw4h0yUXg==" spinCount="100000" sheet="1" objects="1" scenarios="1"/>
  <mergeCells count="20">
    <mergeCell ref="A1:T3"/>
    <mergeCell ref="A5:A9"/>
    <mergeCell ref="B5:B9"/>
    <mergeCell ref="C5:D8"/>
    <mergeCell ref="E5:T5"/>
    <mergeCell ref="E6:L6"/>
    <mergeCell ref="M6:T6"/>
    <mergeCell ref="E7:F8"/>
    <mergeCell ref="G7:L7"/>
    <mergeCell ref="M7:N8"/>
    <mergeCell ref="O7:T7"/>
    <mergeCell ref="K8:L8"/>
    <mergeCell ref="O8:P8"/>
    <mergeCell ref="Q8:R8"/>
    <mergeCell ref="S8:T8"/>
    <mergeCell ref="N29:P29"/>
    <mergeCell ref="A26:B26"/>
    <mergeCell ref="S4:T4"/>
    <mergeCell ref="G8:H8"/>
    <mergeCell ref="I8:J8"/>
  </mergeCells>
  <printOptions horizontalCentered="1" verticalCentered="1"/>
  <pageMargins left="0.23622047244094491" right="0.23622047244094491" top="0.39370078740157483" bottom="0.39370078740157483" header="0" footer="0"/>
  <pageSetup paperSize="9" scale="6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CC00"/>
    <pageSetUpPr fitToPage="1"/>
  </sheetPr>
  <dimension ref="A1:P8"/>
  <sheetViews>
    <sheetView view="pageBreakPreview" zoomScale="70" zoomScaleNormal="100" zoomScaleSheetLayoutView="70" workbookViewId="0">
      <selection activeCell="A2" sqref="A2"/>
    </sheetView>
  </sheetViews>
  <sheetFormatPr defaultRowHeight="20.25" x14ac:dyDescent="0.3"/>
  <cols>
    <col min="1" max="1" width="13.5703125" style="73" customWidth="1"/>
    <col min="2" max="2" width="15.7109375" style="73" customWidth="1"/>
    <col min="3" max="3" width="17.5703125" style="73" customWidth="1"/>
    <col min="4" max="4" width="16.42578125" style="73" customWidth="1"/>
    <col min="5" max="5" width="10.85546875" style="73" customWidth="1"/>
    <col min="6" max="6" width="18.5703125" style="73" customWidth="1"/>
    <col min="7" max="7" width="12.85546875" style="73" customWidth="1"/>
    <col min="8" max="8" width="13.5703125" style="73" customWidth="1"/>
    <col min="9" max="9" width="12.5703125" style="73" customWidth="1"/>
    <col min="10" max="10" width="15.7109375" style="73" customWidth="1"/>
    <col min="11" max="11" width="17.5703125" style="73" customWidth="1"/>
    <col min="12" max="12" width="16.42578125" style="73" customWidth="1"/>
    <col min="13" max="13" width="10.85546875" style="73" customWidth="1"/>
    <col min="14" max="14" width="18.5703125" style="73" customWidth="1"/>
    <col min="15" max="15" width="12.85546875" style="73" customWidth="1"/>
    <col min="16" max="16" width="13.5703125" style="73" customWidth="1"/>
    <col min="17" max="16384" width="9.140625" style="73"/>
  </cols>
  <sheetData>
    <row r="1" spans="1:16" ht="69.75" customHeight="1" x14ac:dyDescent="0.3">
      <c r="A1" s="173" t="s">
        <v>115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</row>
    <row r="2" spans="1:16" ht="21" thickBot="1" x14ac:dyDescent="0.3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184" t="s">
        <v>51</v>
      </c>
      <c r="P2" s="184"/>
    </row>
    <row r="3" spans="1:16" ht="36.75" customHeight="1" x14ac:dyDescent="0.3">
      <c r="A3" s="212" t="s">
        <v>52</v>
      </c>
      <c r="B3" s="182"/>
      <c r="C3" s="182"/>
      <c r="D3" s="182"/>
      <c r="E3" s="182"/>
      <c r="F3" s="182"/>
      <c r="G3" s="182"/>
      <c r="H3" s="216" t="s">
        <v>53</v>
      </c>
      <c r="I3" s="182" t="s">
        <v>54</v>
      </c>
      <c r="J3" s="182"/>
      <c r="K3" s="182"/>
      <c r="L3" s="182"/>
      <c r="M3" s="182"/>
      <c r="N3" s="182"/>
      <c r="O3" s="182"/>
      <c r="P3" s="219" t="s">
        <v>53</v>
      </c>
    </row>
    <row r="4" spans="1:16" ht="81.75" thickBot="1" x14ac:dyDescent="0.35">
      <c r="A4" s="106" t="s">
        <v>10</v>
      </c>
      <c r="B4" s="107" t="s">
        <v>55</v>
      </c>
      <c r="C4" s="107" t="s">
        <v>56</v>
      </c>
      <c r="D4" s="107" t="s">
        <v>57</v>
      </c>
      <c r="E4" s="107" t="s">
        <v>58</v>
      </c>
      <c r="F4" s="107" t="s">
        <v>72</v>
      </c>
      <c r="G4" s="107" t="s">
        <v>59</v>
      </c>
      <c r="H4" s="218"/>
      <c r="I4" s="107" t="s">
        <v>10</v>
      </c>
      <c r="J4" s="107" t="s">
        <v>55</v>
      </c>
      <c r="K4" s="107" t="s">
        <v>56</v>
      </c>
      <c r="L4" s="107" t="s">
        <v>57</v>
      </c>
      <c r="M4" s="107" t="s">
        <v>58</v>
      </c>
      <c r="N4" s="107" t="s">
        <v>72</v>
      </c>
      <c r="O4" s="107" t="s">
        <v>59</v>
      </c>
      <c r="P4" s="220"/>
    </row>
    <row r="5" spans="1:16" ht="20.25" customHeight="1" thickBot="1" x14ac:dyDescent="0.35">
      <c r="A5" s="108">
        <v>1</v>
      </c>
      <c r="B5" s="109">
        <v>2</v>
      </c>
      <c r="C5" s="109">
        <v>3</v>
      </c>
      <c r="D5" s="109">
        <v>4</v>
      </c>
      <c r="E5" s="109">
        <v>5</v>
      </c>
      <c r="F5" s="109">
        <v>6</v>
      </c>
      <c r="G5" s="109">
        <v>7</v>
      </c>
      <c r="H5" s="109">
        <v>8</v>
      </c>
      <c r="I5" s="109">
        <v>9</v>
      </c>
      <c r="J5" s="109">
        <v>10</v>
      </c>
      <c r="K5" s="109">
        <v>11</v>
      </c>
      <c r="L5" s="109">
        <v>12</v>
      </c>
      <c r="M5" s="109">
        <v>13</v>
      </c>
      <c r="N5" s="109">
        <v>14</v>
      </c>
      <c r="O5" s="109">
        <v>15</v>
      </c>
      <c r="P5" s="110">
        <v>16</v>
      </c>
    </row>
    <row r="6" spans="1:16" ht="39.75" customHeight="1" thickBot="1" x14ac:dyDescent="0.35">
      <c r="A6" s="111">
        <f>SUM(B6:G6)</f>
        <v>0</v>
      </c>
      <c r="B6" s="112"/>
      <c r="C6" s="112"/>
      <c r="D6" s="112"/>
      <c r="E6" s="112"/>
      <c r="F6" s="112"/>
      <c r="G6" s="112"/>
      <c r="H6" s="112"/>
      <c r="I6" s="113">
        <f>SUM(J6:O6)</f>
        <v>33</v>
      </c>
      <c r="J6" s="153">
        <v>23</v>
      </c>
      <c r="K6" s="153">
        <v>8</v>
      </c>
      <c r="L6" s="153"/>
      <c r="M6" s="153">
        <v>2</v>
      </c>
      <c r="N6" s="153"/>
      <c r="O6" s="154"/>
      <c r="P6" s="114"/>
    </row>
    <row r="7" spans="1:16" ht="63" customHeight="1" x14ac:dyDescent="0.3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</row>
    <row r="8" spans="1:16" s="81" customFormat="1" ht="32.25" customHeight="1" x14ac:dyDescent="0.2">
      <c r="A8" s="98"/>
      <c r="B8" s="40"/>
      <c r="C8" s="40"/>
      <c r="D8" s="83"/>
      <c r="E8" s="83"/>
      <c r="F8" s="83"/>
      <c r="G8" s="83"/>
      <c r="H8" s="83"/>
      <c r="I8" s="83"/>
      <c r="L8" s="57"/>
      <c r="M8" s="57"/>
      <c r="N8" s="40"/>
      <c r="O8" s="40"/>
      <c r="P8" s="40"/>
    </row>
  </sheetData>
  <sheetProtection algorithmName="SHA-512" hashValue="ZOBZ6QmyTF5G7o5aSUYmMdkMBySwEE1yvO2cRQJO/IW+d5kbg/Ah/rDM0/Y+cjvsdLohKgVoKb44vLAwnsW+Xw==" saltValue="yxiqmvEUh2oJqaTKLxaCCA==" spinCount="100000" sheet="1" objects="1" scenarios="1"/>
  <mergeCells count="6">
    <mergeCell ref="A1:P1"/>
    <mergeCell ref="A3:G3"/>
    <mergeCell ref="H3:H4"/>
    <mergeCell ref="P3:P4"/>
    <mergeCell ref="I3:O3"/>
    <mergeCell ref="O2:P2"/>
  </mergeCells>
  <printOptions horizontalCentered="1"/>
  <pageMargins left="0.23622047244094491" right="0.23622047244094491" top="0.39370078740157483" bottom="0.39370078740157483" header="0.31496062992125984" footer="0.31496062992125984"/>
  <pageSetup paperSize="9" scale="6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CC00"/>
    <pageSetUpPr fitToPage="1"/>
  </sheetPr>
  <dimension ref="A1:P12"/>
  <sheetViews>
    <sheetView tabSelected="1" view="pageBreakPreview" zoomScaleNormal="100" zoomScaleSheetLayoutView="100" workbookViewId="0">
      <selection activeCell="K10" sqref="K10"/>
    </sheetView>
  </sheetViews>
  <sheetFormatPr defaultRowHeight="20.25" x14ac:dyDescent="0.3"/>
  <cols>
    <col min="1" max="14" width="11.42578125" style="73" customWidth="1"/>
    <col min="15" max="16384" width="9.140625" style="73"/>
  </cols>
  <sheetData>
    <row r="1" spans="1:16" ht="131.25" customHeight="1" x14ac:dyDescent="0.3">
      <c r="A1" s="221" t="s">
        <v>116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3"/>
    </row>
    <row r="2" spans="1:16" ht="19.5" customHeight="1" thickBot="1" x14ac:dyDescent="0.35">
      <c r="A2" s="99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184" t="s">
        <v>60</v>
      </c>
      <c r="N2" s="224"/>
    </row>
    <row r="3" spans="1:16" x14ac:dyDescent="0.3">
      <c r="A3" s="212" t="s">
        <v>61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1:16" ht="18.75" customHeight="1" x14ac:dyDescent="0.3">
      <c r="A4" s="213" t="s">
        <v>62</v>
      </c>
      <c r="B4" s="174"/>
      <c r="C4" s="174"/>
      <c r="D4" s="174"/>
      <c r="E4" s="174"/>
      <c r="F4" s="174"/>
      <c r="G4" s="174"/>
      <c r="H4" s="174"/>
      <c r="I4" s="187" t="s">
        <v>75</v>
      </c>
      <c r="J4" s="187"/>
      <c r="K4" s="187" t="s">
        <v>63</v>
      </c>
      <c r="L4" s="187"/>
      <c r="M4" s="174" t="s">
        <v>10</v>
      </c>
      <c r="N4" s="217"/>
    </row>
    <row r="5" spans="1:16" ht="60.75" customHeight="1" x14ac:dyDescent="0.3">
      <c r="A5" s="213" t="s">
        <v>64</v>
      </c>
      <c r="B5" s="174"/>
      <c r="C5" s="174" t="s">
        <v>65</v>
      </c>
      <c r="D5" s="174"/>
      <c r="E5" s="187" t="s">
        <v>66</v>
      </c>
      <c r="F5" s="187"/>
      <c r="G5" s="174" t="s">
        <v>10</v>
      </c>
      <c r="H5" s="174"/>
      <c r="I5" s="187"/>
      <c r="J5" s="187"/>
      <c r="K5" s="187"/>
      <c r="L5" s="187"/>
      <c r="M5" s="174"/>
      <c r="N5" s="217"/>
    </row>
    <row r="6" spans="1:16" s="5" customFormat="1" x14ac:dyDescent="0.2">
      <c r="A6" s="100" t="s">
        <v>95</v>
      </c>
      <c r="B6" s="9" t="s">
        <v>108</v>
      </c>
      <c r="C6" s="157" t="s">
        <v>95</v>
      </c>
      <c r="D6" s="156" t="s">
        <v>108</v>
      </c>
      <c r="E6" s="157" t="s">
        <v>95</v>
      </c>
      <c r="F6" s="156" t="s">
        <v>108</v>
      </c>
      <c r="G6" s="157" t="s">
        <v>95</v>
      </c>
      <c r="H6" s="156" t="s">
        <v>108</v>
      </c>
      <c r="I6" s="157" t="s">
        <v>95</v>
      </c>
      <c r="J6" s="156" t="s">
        <v>108</v>
      </c>
      <c r="K6" s="157" t="s">
        <v>95</v>
      </c>
      <c r="L6" s="156" t="s">
        <v>108</v>
      </c>
      <c r="M6" s="157" t="s">
        <v>95</v>
      </c>
      <c r="N6" s="156" t="s">
        <v>108</v>
      </c>
    </row>
    <row r="7" spans="1:16" x14ac:dyDescent="0.3">
      <c r="A7" s="100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  <c r="H7" s="9">
        <v>8</v>
      </c>
      <c r="I7" s="9">
        <v>9</v>
      </c>
      <c r="J7" s="9">
        <v>10</v>
      </c>
      <c r="K7" s="9">
        <v>11</v>
      </c>
      <c r="L7" s="9">
        <v>12</v>
      </c>
      <c r="M7" s="9">
        <v>13</v>
      </c>
      <c r="N7" s="101">
        <v>14</v>
      </c>
    </row>
    <row r="8" spans="1:16" ht="23.25" customHeight="1" thickBot="1" x14ac:dyDescent="0.35">
      <c r="A8" s="102">
        <v>0</v>
      </c>
      <c r="B8" s="28">
        <v>0</v>
      </c>
      <c r="C8" s="28">
        <v>0</v>
      </c>
      <c r="D8" s="28">
        <v>0</v>
      </c>
      <c r="E8" s="28">
        <v>0</v>
      </c>
      <c r="F8" s="28">
        <v>0</v>
      </c>
      <c r="G8" s="103">
        <f>A8+C8+E8</f>
        <v>0</v>
      </c>
      <c r="H8" s="103">
        <f>B8+D8+F8</f>
        <v>0</v>
      </c>
      <c r="I8" s="28">
        <v>0</v>
      </c>
      <c r="J8" s="28">
        <v>0</v>
      </c>
      <c r="K8" s="28">
        <v>0</v>
      </c>
      <c r="L8" s="28">
        <v>0</v>
      </c>
      <c r="M8" s="103">
        <f>G8+I8+K8</f>
        <v>0</v>
      </c>
      <c r="N8" s="103">
        <f>H8+J8+L8</f>
        <v>0</v>
      </c>
    </row>
    <row r="9" spans="1:16" ht="16.5" customHeight="1" x14ac:dyDescent="0.3">
      <c r="A9" s="104"/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</row>
    <row r="10" spans="1:16" ht="16.5" customHeight="1" x14ac:dyDescent="0.3">
      <c r="A10" s="104"/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</row>
    <row r="11" spans="1:16" s="105" customFormat="1" ht="23.25" customHeight="1" x14ac:dyDescent="0.3">
      <c r="A11" s="98"/>
      <c r="B11" s="98"/>
      <c r="C11" s="40"/>
      <c r="D11" s="57"/>
      <c r="E11" s="40"/>
      <c r="F11" s="57"/>
      <c r="G11" s="57"/>
      <c r="H11" s="57"/>
      <c r="I11" s="18"/>
      <c r="J11" s="81"/>
      <c r="K11" s="21"/>
      <c r="L11" s="81"/>
      <c r="M11" s="40"/>
      <c r="N11" s="40"/>
    </row>
    <row r="12" spans="1:16" x14ac:dyDescent="0.3">
      <c r="A12" s="185"/>
      <c r="B12" s="185"/>
      <c r="C12" s="185"/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  <c r="O12" s="185"/>
      <c r="P12" s="185"/>
    </row>
  </sheetData>
  <sheetProtection algorithmName="SHA-512" hashValue="SORcFXIgmwWUXUA8bS5w215thUrjLiZoO3eeE0qfIg9+mlrcjQtfhqHMq84NBKOFYDDD0KnZpof9nYTIdd1LOg==" saltValue="lEvXruiuRSjS6rvbSZ3O9g==" spinCount="100000" sheet="1" objects="1" scenarios="1"/>
  <mergeCells count="12">
    <mergeCell ref="A12:P12"/>
    <mergeCell ref="G5:H5"/>
    <mergeCell ref="A1:N1"/>
    <mergeCell ref="A3:N3"/>
    <mergeCell ref="A4:H4"/>
    <mergeCell ref="I4:J5"/>
    <mergeCell ref="K4:L5"/>
    <mergeCell ref="M4:N5"/>
    <mergeCell ref="A5:B5"/>
    <mergeCell ref="C5:D5"/>
    <mergeCell ref="E5:F5"/>
    <mergeCell ref="M2:N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Лист1</vt:lpstr>
      <vt:lpstr>1 жадвал</vt:lpstr>
      <vt:lpstr>2 жадвал</vt:lpstr>
      <vt:lpstr>3 жадвал</vt:lpstr>
      <vt:lpstr>4 жадвал</vt:lpstr>
      <vt:lpstr>5 жадвал</vt:lpstr>
      <vt:lpstr>6 жадвал</vt:lpstr>
      <vt:lpstr>7 жадвал</vt:lpstr>
      <vt:lpstr>'1 жадвал'!Область_печати</vt:lpstr>
      <vt:lpstr>'2 жадвал'!Область_печати</vt:lpstr>
      <vt:lpstr>'3 жадвал'!Область_печати</vt:lpstr>
      <vt:lpstr>'4 жадвал'!Область_печати</vt:lpstr>
      <vt:lpstr>'5 жадвал'!Область_печати</vt:lpstr>
      <vt:lpstr>'6 жадвал'!Область_печати</vt:lpstr>
      <vt:lpstr>'7 жадвал'!Область_печати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Xoliqov Nozimxon Nodirxonovich</dc:creator>
  <cp:lastModifiedBy>user</cp:lastModifiedBy>
  <cp:lastPrinted>2025-07-02T07:05:13Z</cp:lastPrinted>
  <dcterms:created xsi:type="dcterms:W3CDTF">2018-07-02T07:03:44Z</dcterms:created>
  <dcterms:modified xsi:type="dcterms:W3CDTF">2026-03-25T10:42:48Z</dcterms:modified>
</cp:coreProperties>
</file>